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codeName="DieseArbeitsmappe" defaultThemeVersion="124226"/>
  <xr:revisionPtr revIDLastSave="0" documentId="13_ncr:1000001_{5286EE67-F673-4647-B8F6-89EEE49C1573}" xr6:coauthVersionLast="43" xr6:coauthVersionMax="43" xr10:uidLastSave="{00000000-0000-0000-0000-000000000000}"/>
  <workbookProtection workbookPassword="927F" lockStructure="1"/>
  <bookViews>
    <workbookView xWindow="120" yWindow="30" windowWidth="28515" windowHeight="12345" tabRatio="949" activeTab="10" xr2:uid="{00000000-000D-0000-FFFF-FFFF00000000}"/>
  </bookViews>
  <sheets>
    <sheet name="allg. Daten" sheetId="1" r:id="rId1"/>
    <sheet name="Meldeformular" sheetId="2" r:id="rId2"/>
    <sheet name="Jury" sheetId="3" r:id="rId3"/>
    <sheet name="Hockey" sheetId="4" state="hidden" r:id="rId4"/>
    <sheet name="Einzelkür_" sheetId="5" state="hidden" r:id="rId5"/>
    <sheet name="Paarkür_" sheetId="6" state="hidden" r:id="rId6"/>
    <sheet name="Einzelkür" sheetId="7" r:id="rId7"/>
    <sheet name="Paarkür" sheetId="8" r:id="rId8"/>
    <sheet name="Kleingruppen" sheetId="9" r:id="rId9"/>
    <sheet name="Großgruppen" sheetId="10" r:id="rId10"/>
    <sheet name="Zusammenfassung" sheetId="11" r:id="rId11"/>
    <sheet name="Kommentare" sheetId="13" r:id="rId12"/>
    <sheet name="Erfassung" sheetId="12" state="hidden" r:id="rId13"/>
    <sheet name="Worker" sheetId="14" state="hidden" r:id="rId14"/>
    <sheet name="Juryerf" sheetId="15" state="hidden" r:id="rId15"/>
  </sheets>
  <externalReferences>
    <externalReference r:id="rId16"/>
  </externalReferences>
  <definedNames>
    <definedName name="_xlnm.Print_Area" localSheetId="0">'allg. Daten'!$A$1:$D$41</definedName>
    <definedName name="_xlnm.Print_Area" localSheetId="6">Einzelkür!$A$1:$E$45</definedName>
    <definedName name="_xlnm.Print_Area" localSheetId="4">Einzelkür_!$A$1:$E$45</definedName>
    <definedName name="_xlnm.Print_Area" localSheetId="9">Großgruppen!$B$1:$Q$58</definedName>
    <definedName name="_xlnm.Print_Area" localSheetId="3">Hockey!$A$1:$F$31</definedName>
    <definedName name="_xlnm.Print_Area" localSheetId="2">Jury!$A$1:$S$31</definedName>
    <definedName name="_xlnm.Print_Area" localSheetId="8">Kleingruppen!$B$1:$Q$52</definedName>
    <definedName name="_xlnm.Print_Area" localSheetId="11">Kommentare!$A$1:$O$33</definedName>
    <definedName name="_xlnm.Print_Area" localSheetId="1">Meldeformular!$A$1:$AG$67</definedName>
    <definedName name="_xlnm.Print_Area" localSheetId="7">Paarkür!$B$1:$M$64</definedName>
    <definedName name="_xlnm.Print_Area" localSheetId="5">Paarkür_!$B$1:$M$64</definedName>
    <definedName name="_xlnm.Print_Area" localSheetId="10">Zusammenfassung!$A$1:$J$24</definedName>
    <definedName name="Jury_Auswahl">[1]intern!$A$2:$A$5</definedName>
    <definedName name="Namen">Meldeformular!$B$10:$B$107</definedName>
    <definedName name="Namen2">Meldeformular!$B$9:$C$27</definedName>
    <definedName name="Teilnehmer" localSheetId="8">Meldeformular!#REF!</definedName>
    <definedName name="Teilnehmer">Meldeformular!#REF!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12" l="1"/>
  <c r="M4" i="12"/>
  <c r="N4" i="12"/>
  <c r="O4" i="12"/>
  <c r="A5" i="12"/>
  <c r="M5" i="12"/>
  <c r="N5" i="12"/>
  <c r="O5" i="12"/>
  <c r="A6" i="12"/>
  <c r="M6" i="12"/>
  <c r="N6" i="12"/>
  <c r="O6" i="12"/>
  <c r="A7" i="12"/>
  <c r="M7" i="12"/>
  <c r="N7" i="12"/>
  <c r="O7" i="12"/>
  <c r="A8" i="12"/>
  <c r="M8" i="12"/>
  <c r="N8" i="12"/>
  <c r="O8" i="12"/>
  <c r="A9" i="12"/>
  <c r="M9" i="12"/>
  <c r="N9" i="12"/>
  <c r="O9" i="12"/>
  <c r="A10" i="12"/>
  <c r="M10" i="12"/>
  <c r="N10" i="12"/>
  <c r="O10" i="12"/>
  <c r="A11" i="12"/>
  <c r="M11" i="12"/>
  <c r="N11" i="12"/>
  <c r="O11" i="12"/>
  <c r="A12" i="12"/>
  <c r="M12" i="12"/>
  <c r="N12" i="12"/>
  <c r="O12" i="12"/>
  <c r="A13" i="12"/>
  <c r="M13" i="12"/>
  <c r="N13" i="12"/>
  <c r="O13" i="12"/>
  <c r="A14" i="12"/>
  <c r="M14" i="12"/>
  <c r="N14" i="12"/>
  <c r="O14" i="12"/>
  <c r="A15" i="12"/>
  <c r="M15" i="12"/>
  <c r="N15" i="12"/>
  <c r="O15" i="12"/>
  <c r="A16" i="12"/>
  <c r="M16" i="12"/>
  <c r="N16" i="12"/>
  <c r="O16" i="12"/>
  <c r="A17" i="12"/>
  <c r="M17" i="12"/>
  <c r="N17" i="12"/>
  <c r="O17" i="12"/>
  <c r="A18" i="12"/>
  <c r="M18" i="12"/>
  <c r="N18" i="12"/>
  <c r="O18" i="12"/>
  <c r="A19" i="12"/>
  <c r="M19" i="12"/>
  <c r="N19" i="12"/>
  <c r="O19" i="12"/>
  <c r="A20" i="12"/>
  <c r="M20" i="12"/>
  <c r="N20" i="12"/>
  <c r="O20" i="12"/>
  <c r="A21" i="12"/>
  <c r="M21" i="12"/>
  <c r="N21" i="12"/>
  <c r="O21" i="12"/>
  <c r="A22" i="12"/>
  <c r="M22" i="12"/>
  <c r="N22" i="12"/>
  <c r="O22" i="12"/>
  <c r="A23" i="12"/>
  <c r="M23" i="12"/>
  <c r="N23" i="12"/>
  <c r="O23" i="12"/>
  <c r="A24" i="12"/>
  <c r="M24" i="12"/>
  <c r="N24" i="12"/>
  <c r="O24" i="12"/>
  <c r="A25" i="12"/>
  <c r="M25" i="12"/>
  <c r="N25" i="12"/>
  <c r="O25" i="12"/>
  <c r="A26" i="12"/>
  <c r="M26" i="12"/>
  <c r="N26" i="12"/>
  <c r="O26" i="12"/>
  <c r="A27" i="12"/>
  <c r="M27" i="12"/>
  <c r="N27" i="12"/>
  <c r="O27" i="12"/>
  <c r="A28" i="12"/>
  <c r="M28" i="12"/>
  <c r="N28" i="12"/>
  <c r="O28" i="12"/>
  <c r="A29" i="12"/>
  <c r="M29" i="12"/>
  <c r="N29" i="12"/>
  <c r="O29" i="12"/>
  <c r="A30" i="12"/>
  <c r="M30" i="12"/>
  <c r="N30" i="12"/>
  <c r="O30" i="12"/>
  <c r="A31" i="12"/>
  <c r="M31" i="12"/>
  <c r="N31" i="12"/>
  <c r="O31" i="12"/>
  <c r="A32" i="12"/>
  <c r="M32" i="12"/>
  <c r="N32" i="12"/>
  <c r="O32" i="12"/>
  <c r="A33" i="12"/>
  <c r="M33" i="12"/>
  <c r="N33" i="12"/>
  <c r="O33" i="12"/>
  <c r="A34" i="12"/>
  <c r="M34" i="12"/>
  <c r="N34" i="12"/>
  <c r="O34" i="12"/>
  <c r="A35" i="12"/>
  <c r="M35" i="12"/>
  <c r="N35" i="12"/>
  <c r="O35" i="12"/>
  <c r="A36" i="12"/>
  <c r="M36" i="12"/>
  <c r="N36" i="12"/>
  <c r="O36" i="12"/>
  <c r="A37" i="12"/>
  <c r="M37" i="12"/>
  <c r="N37" i="12"/>
  <c r="O37" i="12"/>
  <c r="A38" i="12"/>
  <c r="M38" i="12"/>
  <c r="N38" i="12"/>
  <c r="O38" i="12"/>
  <c r="A39" i="12"/>
  <c r="M39" i="12"/>
  <c r="N39" i="12"/>
  <c r="O39" i="12"/>
  <c r="A40" i="12"/>
  <c r="M40" i="12"/>
  <c r="N40" i="12"/>
  <c r="O40" i="12"/>
  <c r="A41" i="12"/>
  <c r="M41" i="12"/>
  <c r="N41" i="12"/>
  <c r="O41" i="12"/>
  <c r="A42" i="12"/>
  <c r="M42" i="12"/>
  <c r="N42" i="12"/>
  <c r="O42" i="12"/>
  <c r="A43" i="12"/>
  <c r="M43" i="12"/>
  <c r="N43" i="12"/>
  <c r="O43" i="12"/>
  <c r="A44" i="12"/>
  <c r="M44" i="12"/>
  <c r="N44" i="12"/>
  <c r="O44" i="12"/>
  <c r="A45" i="12"/>
  <c r="M45" i="12"/>
  <c r="N45" i="12"/>
  <c r="O45" i="12"/>
  <c r="A46" i="12"/>
  <c r="M46" i="12"/>
  <c r="N46" i="12"/>
  <c r="O46" i="12"/>
  <c r="A47" i="12"/>
  <c r="M47" i="12"/>
  <c r="N47" i="12"/>
  <c r="O47" i="12"/>
  <c r="A48" i="12"/>
  <c r="M48" i="12"/>
  <c r="N48" i="12"/>
  <c r="O48" i="12"/>
  <c r="A49" i="12"/>
  <c r="M49" i="12"/>
  <c r="N49" i="12"/>
  <c r="O49" i="12"/>
  <c r="A50" i="12"/>
  <c r="M50" i="12"/>
  <c r="N50" i="12"/>
  <c r="O50" i="12"/>
  <c r="A51" i="12"/>
  <c r="M51" i="12"/>
  <c r="N51" i="12"/>
  <c r="O51" i="12"/>
  <c r="A52" i="12"/>
  <c r="M52" i="12"/>
  <c r="N52" i="12"/>
  <c r="O52" i="12"/>
  <c r="A53" i="12"/>
  <c r="M53" i="12"/>
  <c r="N53" i="12"/>
  <c r="O53" i="12"/>
  <c r="A54" i="12"/>
  <c r="M54" i="12"/>
  <c r="N54" i="12"/>
  <c r="O54" i="12"/>
  <c r="A55" i="12"/>
  <c r="M55" i="12"/>
  <c r="N55" i="12"/>
  <c r="O55" i="12"/>
  <c r="A56" i="12"/>
  <c r="M56" i="12"/>
  <c r="N56" i="12"/>
  <c r="O56" i="12"/>
  <c r="A57" i="12"/>
  <c r="M57" i="12"/>
  <c r="N57" i="12"/>
  <c r="O57" i="12"/>
  <c r="A58" i="12"/>
  <c r="M58" i="12"/>
  <c r="N58" i="12"/>
  <c r="O58" i="12"/>
  <c r="A59" i="12"/>
  <c r="M59" i="12"/>
  <c r="N59" i="12"/>
  <c r="O59" i="12"/>
  <c r="A60" i="12"/>
  <c r="M60" i="12"/>
  <c r="N60" i="12"/>
  <c r="O60" i="12"/>
  <c r="A61" i="12"/>
  <c r="M61" i="12"/>
  <c r="N61" i="12"/>
  <c r="O61" i="12"/>
  <c r="A62" i="12"/>
  <c r="M62" i="12"/>
  <c r="N62" i="12"/>
  <c r="O62" i="12"/>
  <c r="A63" i="12"/>
  <c r="M63" i="12"/>
  <c r="N63" i="12"/>
  <c r="O63" i="12"/>
  <c r="A64" i="12"/>
  <c r="M64" i="12"/>
  <c r="N64" i="12"/>
  <c r="O64" i="12"/>
  <c r="A65" i="12"/>
  <c r="M65" i="12"/>
  <c r="N65" i="12"/>
  <c r="O65" i="12"/>
  <c r="A66" i="12"/>
  <c r="M66" i="12"/>
  <c r="N66" i="12"/>
  <c r="O66" i="12"/>
  <c r="A67" i="12"/>
  <c r="M67" i="12"/>
  <c r="N67" i="12"/>
  <c r="O67" i="12"/>
  <c r="A68" i="12"/>
  <c r="M68" i="12"/>
  <c r="N68" i="12"/>
  <c r="O68" i="12"/>
  <c r="A69" i="12"/>
  <c r="M69" i="12"/>
  <c r="N69" i="12"/>
  <c r="O69" i="12"/>
  <c r="A70" i="12"/>
  <c r="M70" i="12"/>
  <c r="N70" i="12"/>
  <c r="O70" i="12"/>
  <c r="A71" i="12"/>
  <c r="M71" i="12"/>
  <c r="N71" i="12"/>
  <c r="O71" i="12"/>
  <c r="A72" i="12"/>
  <c r="M72" i="12"/>
  <c r="N72" i="12"/>
  <c r="O72" i="12"/>
  <c r="A73" i="12"/>
  <c r="M73" i="12"/>
  <c r="N73" i="12"/>
  <c r="O73" i="12"/>
  <c r="A74" i="12"/>
  <c r="M74" i="12"/>
  <c r="N74" i="12"/>
  <c r="O74" i="12"/>
  <c r="A75" i="12"/>
  <c r="M75" i="12"/>
  <c r="N75" i="12"/>
  <c r="O75" i="12"/>
  <c r="A76" i="12"/>
  <c r="M76" i="12"/>
  <c r="N76" i="12"/>
  <c r="O76" i="12"/>
  <c r="A77" i="12"/>
  <c r="M77" i="12"/>
  <c r="N77" i="12"/>
  <c r="O77" i="12"/>
  <c r="A78" i="12"/>
  <c r="M78" i="12"/>
  <c r="N78" i="12"/>
  <c r="O78" i="12"/>
  <c r="A79" i="12"/>
  <c r="M79" i="12"/>
  <c r="N79" i="12"/>
  <c r="O79" i="12"/>
  <c r="A80" i="12"/>
  <c r="M80" i="12"/>
  <c r="N80" i="12"/>
  <c r="O80" i="12"/>
  <c r="A81" i="12"/>
  <c r="M81" i="12"/>
  <c r="N81" i="12"/>
  <c r="O81" i="12"/>
  <c r="A82" i="12"/>
  <c r="M82" i="12"/>
  <c r="N82" i="12"/>
  <c r="O82" i="12"/>
  <c r="A83" i="12"/>
  <c r="M83" i="12"/>
  <c r="N83" i="12"/>
  <c r="O83" i="12"/>
  <c r="A84" i="12"/>
  <c r="M84" i="12"/>
  <c r="N84" i="12"/>
  <c r="O84" i="12"/>
  <c r="A85" i="12"/>
  <c r="M85" i="12"/>
  <c r="N85" i="12"/>
  <c r="O85" i="12"/>
  <c r="A86" i="12"/>
  <c r="M86" i="12"/>
  <c r="N86" i="12"/>
  <c r="O86" i="12"/>
  <c r="A87" i="12"/>
  <c r="M87" i="12"/>
  <c r="N87" i="12"/>
  <c r="O87" i="12"/>
  <c r="A88" i="12"/>
  <c r="M88" i="12"/>
  <c r="N88" i="12"/>
  <c r="O88" i="12"/>
  <c r="A89" i="12"/>
  <c r="M89" i="12"/>
  <c r="N89" i="12"/>
  <c r="O89" i="12"/>
  <c r="A90" i="12"/>
  <c r="M90" i="12"/>
  <c r="N90" i="12"/>
  <c r="O90" i="12"/>
  <c r="A91" i="12"/>
  <c r="M91" i="12"/>
  <c r="N91" i="12"/>
  <c r="O91" i="12"/>
  <c r="A92" i="12"/>
  <c r="M92" i="12"/>
  <c r="N92" i="12"/>
  <c r="O92" i="12"/>
  <c r="A93" i="12"/>
  <c r="M93" i="12"/>
  <c r="N93" i="12"/>
  <c r="O93" i="12"/>
  <c r="A94" i="12"/>
  <c r="M94" i="12"/>
  <c r="N94" i="12"/>
  <c r="O94" i="12"/>
  <c r="A95" i="12"/>
  <c r="M95" i="12"/>
  <c r="N95" i="12"/>
  <c r="O95" i="12"/>
  <c r="A96" i="12"/>
  <c r="M96" i="12"/>
  <c r="N96" i="12"/>
  <c r="O96" i="12"/>
  <c r="A97" i="12"/>
  <c r="M97" i="12"/>
  <c r="N97" i="12"/>
  <c r="O97" i="12"/>
  <c r="A98" i="12"/>
  <c r="M98" i="12"/>
  <c r="N98" i="12"/>
  <c r="O98" i="12"/>
  <c r="A99" i="12"/>
  <c r="M99" i="12"/>
  <c r="N99" i="12"/>
  <c r="O99" i="12"/>
  <c r="A100" i="12"/>
  <c r="M100" i="12"/>
  <c r="N100" i="12"/>
  <c r="O100" i="12"/>
  <c r="A101" i="12"/>
  <c r="M101" i="12"/>
  <c r="N101" i="12"/>
  <c r="O101" i="12"/>
  <c r="A102" i="12"/>
  <c r="M102" i="12"/>
  <c r="N102" i="12"/>
  <c r="O102" i="12"/>
  <c r="A3" i="12"/>
  <c r="O3" i="12"/>
  <c r="N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3" i="12"/>
  <c r="J35" i="10"/>
  <c r="U35" i="10"/>
  <c r="J7" i="10"/>
  <c r="U7" i="10"/>
  <c r="M3" i="12"/>
  <c r="L3" i="12"/>
  <c r="L4" i="12"/>
  <c r="L5" i="12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J43" i="9"/>
  <c r="J31" i="9"/>
  <c r="J19" i="9"/>
  <c r="J7" i="9"/>
  <c r="U43" i="9"/>
  <c r="U31" i="9"/>
  <c r="U19" i="9"/>
  <c r="U7" i="9"/>
  <c r="V36" i="10"/>
  <c r="K33" i="10"/>
  <c r="K36" i="10"/>
  <c r="AK74" i="2"/>
  <c r="AH74" i="2"/>
  <c r="AE74" i="2"/>
  <c r="AK75" i="2"/>
  <c r="AH75" i="2"/>
  <c r="AE75" i="2"/>
  <c r="AK76" i="2"/>
  <c r="AH76" i="2"/>
  <c r="AE76" i="2"/>
  <c r="AK77" i="2"/>
  <c r="AH77" i="2"/>
  <c r="AE77" i="2"/>
  <c r="AK78" i="2"/>
  <c r="AH78" i="2"/>
  <c r="AE78" i="2"/>
  <c r="AK79" i="2"/>
  <c r="AH79" i="2"/>
  <c r="AE79" i="2"/>
  <c r="AK80" i="2"/>
  <c r="AH80" i="2"/>
  <c r="AE80" i="2"/>
  <c r="AK81" i="2"/>
  <c r="AH81" i="2"/>
  <c r="AE81" i="2"/>
  <c r="AK82" i="2"/>
  <c r="AH82" i="2"/>
  <c r="AE82" i="2"/>
  <c r="AK83" i="2"/>
  <c r="AH83" i="2"/>
  <c r="AE83" i="2"/>
  <c r="AK84" i="2"/>
  <c r="AH84" i="2"/>
  <c r="AE84" i="2"/>
  <c r="AK85" i="2"/>
  <c r="AH85" i="2"/>
  <c r="AE85" i="2"/>
  <c r="AK86" i="2"/>
  <c r="AH86" i="2"/>
  <c r="AE86" i="2"/>
  <c r="AK87" i="2"/>
  <c r="AH87" i="2"/>
  <c r="AE87" i="2"/>
  <c r="AK88" i="2"/>
  <c r="AH88" i="2"/>
  <c r="AE88" i="2"/>
  <c r="AK89" i="2"/>
  <c r="AH89" i="2"/>
  <c r="AE89" i="2"/>
  <c r="AK90" i="2"/>
  <c r="AH90" i="2"/>
  <c r="AE90" i="2"/>
  <c r="AK91" i="2"/>
  <c r="AH91" i="2"/>
  <c r="AE91" i="2"/>
  <c r="AK92" i="2"/>
  <c r="AH92" i="2"/>
  <c r="AE92" i="2"/>
  <c r="AK93" i="2"/>
  <c r="AH93" i="2"/>
  <c r="AE93" i="2"/>
  <c r="AK94" i="2"/>
  <c r="AH94" i="2"/>
  <c r="AE94" i="2"/>
  <c r="AK95" i="2"/>
  <c r="AH95" i="2"/>
  <c r="AE95" i="2"/>
  <c r="AK96" i="2"/>
  <c r="AH96" i="2"/>
  <c r="AE96" i="2"/>
  <c r="AK97" i="2"/>
  <c r="AH97" i="2"/>
  <c r="AE97" i="2"/>
  <c r="AK98" i="2"/>
  <c r="AH98" i="2"/>
  <c r="AE98" i="2"/>
  <c r="AK99" i="2"/>
  <c r="AH99" i="2"/>
  <c r="AE99" i="2"/>
  <c r="AK100" i="2"/>
  <c r="AH100" i="2"/>
  <c r="AE100" i="2"/>
  <c r="AK101" i="2"/>
  <c r="AH101" i="2"/>
  <c r="AE101" i="2"/>
  <c r="AK102" i="2"/>
  <c r="AH102" i="2"/>
  <c r="AE102" i="2"/>
  <c r="AK103" i="2"/>
  <c r="AH103" i="2"/>
  <c r="AE103" i="2"/>
  <c r="AK104" i="2"/>
  <c r="AH104" i="2"/>
  <c r="AE104" i="2"/>
  <c r="AK105" i="2"/>
  <c r="AH105" i="2"/>
  <c r="AE105" i="2"/>
  <c r="AK106" i="2"/>
  <c r="AH106" i="2"/>
  <c r="AE106" i="2"/>
  <c r="AK107" i="2"/>
  <c r="AH107" i="2"/>
  <c r="AE107" i="2"/>
  <c r="AK108" i="2"/>
  <c r="AH108" i="2"/>
  <c r="AE108" i="2"/>
  <c r="AK109" i="2"/>
  <c r="AH109" i="2"/>
  <c r="AE109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N60" i="10" a="1"/>
  <c r="N60" i="10"/>
  <c r="V60" i="10"/>
  <c r="N59" i="10" a="1"/>
  <c r="N59" i="10"/>
  <c r="V59" i="10"/>
  <c r="N32" i="10" a="1"/>
  <c r="N32" i="10"/>
  <c r="V32" i="10"/>
  <c r="N31" i="10" a="1"/>
  <c r="N31" i="10"/>
  <c r="V31" i="10"/>
  <c r="C60" i="10" a="1"/>
  <c r="C60" i="10"/>
  <c r="F60" i="10"/>
  <c r="C59" i="10" a="1"/>
  <c r="C59" i="10"/>
  <c r="D59" i="10"/>
  <c r="C31" i="10" a="1"/>
  <c r="C31" i="10"/>
  <c r="D31" i="10"/>
  <c r="C32" i="10" a="1"/>
  <c r="C32" i="10"/>
  <c r="D32" i="10"/>
  <c r="V44" i="9"/>
  <c r="V41" i="9"/>
  <c r="V32" i="9"/>
  <c r="V29" i="9"/>
  <c r="V20" i="9"/>
  <c r="V17" i="9"/>
  <c r="K17" i="9"/>
  <c r="K20" i="9"/>
  <c r="K29" i="9"/>
  <c r="K32" i="9"/>
  <c r="K41" i="9"/>
  <c r="K44" i="9"/>
  <c r="C9" i="9" a="1"/>
  <c r="C9" i="9"/>
  <c r="D9" i="9"/>
  <c r="K9" i="9"/>
  <c r="K32" i="10"/>
  <c r="K31" i="10"/>
  <c r="K60" i="10"/>
  <c r="K59" i="10"/>
  <c r="F32" i="10"/>
  <c r="D60" i="10"/>
  <c r="E60" i="10"/>
  <c r="E32" i="10"/>
  <c r="F59" i="10"/>
  <c r="E59" i="10"/>
  <c r="F31" i="10"/>
  <c r="E31" i="10"/>
  <c r="P60" i="10"/>
  <c r="O60" i="10"/>
  <c r="Q60" i="10"/>
  <c r="P59" i="10"/>
  <c r="Q59" i="10"/>
  <c r="O59" i="10"/>
  <c r="O32" i="10"/>
  <c r="P32" i="10"/>
  <c r="Q32" i="10"/>
  <c r="O31" i="10"/>
  <c r="Q31" i="10"/>
  <c r="P31" i="10"/>
  <c r="A7" i="7" a="1"/>
  <c r="A7" i="7"/>
  <c r="A106" i="7" a="1"/>
  <c r="A106" i="7"/>
  <c r="A105" i="7" a="1"/>
  <c r="A105" i="7"/>
  <c r="A104" i="7" a="1"/>
  <c r="A104" i="7"/>
  <c r="A8" i="7" a="1"/>
  <c r="A8" i="7"/>
  <c r="A9" i="7" a="1"/>
  <c r="A9" i="7"/>
  <c r="A10" i="7" a="1"/>
  <c r="A10" i="7"/>
  <c r="A11" i="7" a="1"/>
  <c r="A11" i="7"/>
  <c r="A12" i="7" a="1"/>
  <c r="A12" i="7"/>
  <c r="A13" i="7" a="1"/>
  <c r="A13" i="7"/>
  <c r="A14" i="7" a="1"/>
  <c r="A14" i="7"/>
  <c r="A15" i="7" a="1"/>
  <c r="A15" i="7"/>
  <c r="A16" i="7" a="1"/>
  <c r="A16" i="7"/>
  <c r="A17" i="7" a="1"/>
  <c r="A17" i="7"/>
  <c r="A18" i="7" a="1"/>
  <c r="A18" i="7"/>
  <c r="A19" i="7" a="1"/>
  <c r="A19" i="7"/>
  <c r="A20" i="7" a="1"/>
  <c r="A20" i="7"/>
  <c r="A21" i="7" a="1"/>
  <c r="A21" i="7"/>
  <c r="A22" i="7" a="1"/>
  <c r="A22" i="7"/>
  <c r="A23" i="7" a="1"/>
  <c r="A23" i="7"/>
  <c r="A24" i="7" a="1"/>
  <c r="A24" i="7"/>
  <c r="A25" i="7" a="1"/>
  <c r="A25" i="7"/>
  <c r="A26" i="7" a="1"/>
  <c r="A26" i="7"/>
  <c r="A27" i="7" a="1"/>
  <c r="A27" i="7"/>
  <c r="A28" i="7" a="1"/>
  <c r="A28" i="7"/>
  <c r="A29" i="7" a="1"/>
  <c r="A29" i="7"/>
  <c r="A30" i="7" a="1"/>
  <c r="A30" i="7"/>
  <c r="A31" i="7" a="1"/>
  <c r="A31" i="7"/>
  <c r="A32" i="7" a="1"/>
  <c r="A32" i="7"/>
  <c r="A33" i="7" a="1"/>
  <c r="A33" i="7"/>
  <c r="A34" i="7" a="1"/>
  <c r="A34" i="7"/>
  <c r="A35" i="7" a="1"/>
  <c r="A35" i="7"/>
  <c r="A36" i="7" a="1"/>
  <c r="A36" i="7"/>
  <c r="A37" i="7" a="1"/>
  <c r="A37" i="7"/>
  <c r="A38" i="7" a="1"/>
  <c r="A38" i="7"/>
  <c r="A39" i="7" a="1"/>
  <c r="A39" i="7"/>
  <c r="A40" i="7" a="1"/>
  <c r="A40" i="7"/>
  <c r="A41" i="7" a="1"/>
  <c r="A41" i="7"/>
  <c r="A42" i="7" a="1"/>
  <c r="A42" i="7"/>
  <c r="A43" i="7" a="1"/>
  <c r="A43" i="7"/>
  <c r="A44" i="7" a="1"/>
  <c r="A44" i="7"/>
  <c r="A45" i="7" a="1"/>
  <c r="A45" i="7"/>
  <c r="A46" i="7" a="1"/>
  <c r="A46" i="7"/>
  <c r="A47" i="7" a="1"/>
  <c r="A47" i="7"/>
  <c r="A48" i="7" a="1"/>
  <c r="A48" i="7"/>
  <c r="A49" i="7" a="1"/>
  <c r="A49" i="7"/>
  <c r="A50" i="7" a="1"/>
  <c r="A50" i="7"/>
  <c r="A51" i="7" a="1"/>
  <c r="A51" i="7"/>
  <c r="A52" i="7" a="1"/>
  <c r="A52" i="7"/>
  <c r="A53" i="7" a="1"/>
  <c r="A53" i="7"/>
  <c r="A54" i="7" a="1"/>
  <c r="A54" i="7"/>
  <c r="A55" i="7" a="1"/>
  <c r="A55" i="7"/>
  <c r="A56" i="7" a="1"/>
  <c r="A56" i="7"/>
  <c r="A57" i="7" a="1"/>
  <c r="A57" i="7"/>
  <c r="A58" i="7" a="1"/>
  <c r="A58" i="7"/>
  <c r="A59" i="7" a="1"/>
  <c r="A59" i="7"/>
  <c r="A60" i="7" a="1"/>
  <c r="A60" i="7"/>
  <c r="A61" i="7" a="1"/>
  <c r="A61" i="7"/>
  <c r="A62" i="7" a="1"/>
  <c r="A62" i="7"/>
  <c r="A63" i="7" a="1"/>
  <c r="A63" i="7"/>
  <c r="A64" i="7" a="1"/>
  <c r="A64" i="7"/>
  <c r="A65" i="7" a="1"/>
  <c r="A65" i="7"/>
  <c r="A66" i="7" a="1"/>
  <c r="A66" i="7"/>
  <c r="A67" i="7" a="1"/>
  <c r="A67" i="7"/>
  <c r="A68" i="7" a="1"/>
  <c r="A68" i="7"/>
  <c r="A69" i="7" a="1"/>
  <c r="A69" i="7"/>
  <c r="A70" i="7" a="1"/>
  <c r="A70" i="7"/>
  <c r="A71" i="7" a="1"/>
  <c r="A71" i="7"/>
  <c r="A72" i="7" a="1"/>
  <c r="A72" i="7"/>
  <c r="A73" i="7" a="1"/>
  <c r="A73" i="7"/>
  <c r="A74" i="7" a="1"/>
  <c r="A74" i="7"/>
  <c r="A75" i="7" a="1"/>
  <c r="A75" i="7"/>
  <c r="A76" i="7" a="1"/>
  <c r="A76" i="7"/>
  <c r="A77" i="7" a="1"/>
  <c r="A77" i="7"/>
  <c r="A78" i="7" a="1"/>
  <c r="A78" i="7"/>
  <c r="A79" i="7" a="1"/>
  <c r="A79" i="7"/>
  <c r="A80" i="7" a="1"/>
  <c r="A80" i="7"/>
  <c r="A81" i="7" a="1"/>
  <c r="A81" i="7"/>
  <c r="A82" i="7" a="1"/>
  <c r="A82" i="7"/>
  <c r="A83" i="7" a="1"/>
  <c r="A83" i="7"/>
  <c r="A84" i="7" a="1"/>
  <c r="A84" i="7"/>
  <c r="A85" i="7" a="1"/>
  <c r="A85" i="7"/>
  <c r="A86" i="7" a="1"/>
  <c r="A86" i="7"/>
  <c r="A87" i="7" a="1"/>
  <c r="A87" i="7"/>
  <c r="A88" i="7" a="1"/>
  <c r="A88" i="7"/>
  <c r="A89" i="7" a="1"/>
  <c r="A89" i="7"/>
  <c r="A90" i="7" a="1"/>
  <c r="A90" i="7"/>
  <c r="A91" i="7" a="1"/>
  <c r="A91" i="7"/>
  <c r="A92" i="7" a="1"/>
  <c r="A92" i="7"/>
  <c r="A93" i="7" a="1"/>
  <c r="A93" i="7"/>
  <c r="A94" i="7" a="1"/>
  <c r="A94" i="7"/>
  <c r="A95" i="7" a="1"/>
  <c r="A95" i="7"/>
  <c r="A96" i="7" a="1"/>
  <c r="A96" i="7"/>
  <c r="A97" i="7" a="1"/>
  <c r="A97" i="7"/>
  <c r="A98" i="7" a="1"/>
  <c r="A98" i="7"/>
  <c r="A99" i="7" a="1"/>
  <c r="A99" i="7"/>
  <c r="A100" i="7" a="1"/>
  <c r="A100" i="7"/>
  <c r="A101" i="7" a="1"/>
  <c r="A101" i="7"/>
  <c r="A102" i="7" a="1"/>
  <c r="A102" i="7"/>
  <c r="A103" i="7" a="1"/>
  <c r="A103" i="7"/>
  <c r="S7" i="3"/>
  <c r="R7" i="3"/>
  <c r="Q7" i="3"/>
  <c r="P7" i="3"/>
  <c r="O7" i="3"/>
  <c r="N7" i="3"/>
  <c r="M7" i="3"/>
  <c r="L7" i="3"/>
  <c r="H7" i="3"/>
  <c r="G7" i="3"/>
  <c r="F7" i="3"/>
  <c r="G1" i="15"/>
  <c r="E7" i="3"/>
  <c r="F1" i="15"/>
  <c r="A102" i="15"/>
  <c r="T102" i="15"/>
  <c r="A101" i="15"/>
  <c r="I101" i="15"/>
  <c r="A100" i="15"/>
  <c r="AB100" i="15"/>
  <c r="A99" i="15"/>
  <c r="I99" i="15"/>
  <c r="A98" i="15"/>
  <c r="AB98" i="15"/>
  <c r="A97" i="15"/>
  <c r="I97" i="15"/>
  <c r="A96" i="15"/>
  <c r="U96" i="15"/>
  <c r="AB96" i="15"/>
  <c r="A95" i="15"/>
  <c r="I95" i="15"/>
  <c r="A94" i="15"/>
  <c r="U94" i="15"/>
  <c r="AB94" i="15"/>
  <c r="A93" i="15"/>
  <c r="I93" i="15"/>
  <c r="A92" i="15"/>
  <c r="U92" i="15"/>
  <c r="M92" i="15"/>
  <c r="AB92" i="15"/>
  <c r="A91" i="15"/>
  <c r="I91" i="15"/>
  <c r="A90" i="15"/>
  <c r="U90" i="15"/>
  <c r="M90" i="15"/>
  <c r="AB90" i="15"/>
  <c r="A89" i="15"/>
  <c r="I89" i="15"/>
  <c r="A88" i="15"/>
  <c r="U88" i="15"/>
  <c r="M88" i="15"/>
  <c r="AB88" i="15"/>
  <c r="A87" i="15"/>
  <c r="I87" i="15"/>
  <c r="A86" i="15"/>
  <c r="AB86" i="15"/>
  <c r="A85" i="15"/>
  <c r="I85" i="15"/>
  <c r="A84" i="15"/>
  <c r="AB84" i="15"/>
  <c r="A83" i="15"/>
  <c r="I83" i="15"/>
  <c r="A82" i="15"/>
  <c r="AB82" i="15"/>
  <c r="A81" i="15"/>
  <c r="A80" i="15"/>
  <c r="I80" i="15"/>
  <c r="A79" i="15"/>
  <c r="Y79" i="15"/>
  <c r="A78" i="15"/>
  <c r="A77" i="15"/>
  <c r="X77" i="15"/>
  <c r="U77" i="15"/>
  <c r="M77" i="15"/>
  <c r="G77" i="15"/>
  <c r="AB77" i="15"/>
  <c r="A76" i="15"/>
  <c r="Q76" i="15"/>
  <c r="I76" i="15"/>
  <c r="S76" i="15"/>
  <c r="A75" i="15"/>
  <c r="AA75" i="15"/>
  <c r="W75" i="15"/>
  <c r="S75" i="15"/>
  <c r="N75" i="15"/>
  <c r="K75" i="15"/>
  <c r="F75" i="15"/>
  <c r="AB75" i="15"/>
  <c r="A74" i="15"/>
  <c r="AA74" i="15"/>
  <c r="A73" i="15"/>
  <c r="AB73" i="15"/>
  <c r="A72" i="15"/>
  <c r="T72" i="15"/>
  <c r="A71" i="15"/>
  <c r="U71" i="15"/>
  <c r="G71" i="15"/>
  <c r="AB71" i="15"/>
  <c r="A70" i="15"/>
  <c r="Y70" i="15"/>
  <c r="W70" i="15"/>
  <c r="S70" i="15"/>
  <c r="K70" i="15"/>
  <c r="I70" i="15"/>
  <c r="G70" i="15"/>
  <c r="C70" i="15"/>
  <c r="R70" i="15"/>
  <c r="A69" i="15"/>
  <c r="X69" i="15"/>
  <c r="V69" i="15"/>
  <c r="U69" i="15"/>
  <c r="P69" i="15"/>
  <c r="M69" i="15"/>
  <c r="H69" i="15"/>
  <c r="G69" i="15"/>
  <c r="C69" i="15"/>
  <c r="AB69" i="15"/>
  <c r="A68" i="15"/>
  <c r="Q68" i="15"/>
  <c r="AB68" i="15"/>
  <c r="A67" i="15"/>
  <c r="W67" i="15"/>
  <c r="S67" i="15"/>
  <c r="K67" i="15"/>
  <c r="F67" i="15"/>
  <c r="AB67" i="15"/>
  <c r="A66" i="15"/>
  <c r="T66" i="15"/>
  <c r="A65" i="15"/>
  <c r="AB65" i="15"/>
  <c r="A64" i="15"/>
  <c r="Q64" i="15"/>
  <c r="C64" i="15"/>
  <c r="AB64" i="15"/>
  <c r="A63" i="15"/>
  <c r="AA63" i="15"/>
  <c r="V63" i="15"/>
  <c r="S63" i="15"/>
  <c r="P63" i="15"/>
  <c r="N63" i="15"/>
  <c r="H63" i="15"/>
  <c r="F63" i="15"/>
  <c r="C63" i="15"/>
  <c r="AB63" i="15"/>
  <c r="A62" i="15"/>
  <c r="AB62" i="15"/>
  <c r="T62" i="15"/>
  <c r="J62" i="15"/>
  <c r="D62" i="15"/>
  <c r="E62" i="15"/>
  <c r="Y62" i="15"/>
  <c r="A61" i="15"/>
  <c r="W61" i="15"/>
  <c r="S61" i="15"/>
  <c r="K61" i="15"/>
  <c r="F61" i="15"/>
  <c r="AB61" i="15"/>
  <c r="A60" i="15"/>
  <c r="A59" i="15"/>
  <c r="U59" i="15"/>
  <c r="G59" i="15"/>
  <c r="A58" i="15"/>
  <c r="W58" i="15"/>
  <c r="T58" i="15"/>
  <c r="M58" i="15"/>
  <c r="L58" i="15"/>
  <c r="B58" i="15"/>
  <c r="J58" i="15"/>
  <c r="A57" i="15"/>
  <c r="AA57" i="15"/>
  <c r="P57" i="15"/>
  <c r="H57" i="15"/>
  <c r="B57" i="15"/>
  <c r="K57" i="15"/>
  <c r="A56" i="15"/>
  <c r="AA56" i="15"/>
  <c r="W56" i="15"/>
  <c r="U56" i="15"/>
  <c r="R56" i="15"/>
  <c r="N56" i="15"/>
  <c r="L56" i="15"/>
  <c r="H56" i="15"/>
  <c r="D56" i="15"/>
  <c r="E56" i="15"/>
  <c r="B56" i="15"/>
  <c r="Y56" i="15"/>
  <c r="A55" i="15"/>
  <c r="AA55" i="15"/>
  <c r="Z55" i="15"/>
  <c r="S55" i="15"/>
  <c r="P55" i="15"/>
  <c r="K55" i="15"/>
  <c r="J55" i="15"/>
  <c r="I55" i="15"/>
  <c r="B55" i="15"/>
  <c r="Y55" i="15"/>
  <c r="A54" i="15"/>
  <c r="AB54" i="15"/>
  <c r="AA54" i="15"/>
  <c r="Z54" i="15"/>
  <c r="X54" i="15"/>
  <c r="U54" i="15"/>
  <c r="S54" i="15"/>
  <c r="R54" i="15"/>
  <c r="P54" i="15"/>
  <c r="O54" i="15"/>
  <c r="L54" i="15"/>
  <c r="J54" i="15"/>
  <c r="H54" i="15"/>
  <c r="G54" i="15"/>
  <c r="F54" i="15"/>
  <c r="B54" i="15"/>
  <c r="Y54" i="15"/>
  <c r="A53" i="15"/>
  <c r="AA53" i="15"/>
  <c r="Z53" i="15"/>
  <c r="Y53" i="15"/>
  <c r="X53" i="15"/>
  <c r="P53" i="15"/>
  <c r="K53" i="15"/>
  <c r="J53" i="15"/>
  <c r="I53" i="15"/>
  <c r="H53" i="15"/>
  <c r="C53" i="15"/>
  <c r="S53" i="15"/>
  <c r="A52" i="15"/>
  <c r="AB52" i="15"/>
  <c r="AA52" i="15"/>
  <c r="Z52" i="15"/>
  <c r="X52" i="15"/>
  <c r="W52" i="15"/>
  <c r="V52" i="15"/>
  <c r="S52" i="15"/>
  <c r="R52" i="15"/>
  <c r="P52" i="15"/>
  <c r="O52" i="15"/>
  <c r="N52" i="15"/>
  <c r="M52" i="15"/>
  <c r="J52" i="15"/>
  <c r="H52" i="15"/>
  <c r="G52" i="15"/>
  <c r="F52" i="15"/>
  <c r="D52" i="15"/>
  <c r="E52" i="15"/>
  <c r="C52" i="15"/>
  <c r="Y52" i="15"/>
  <c r="A51" i="15"/>
  <c r="V51" i="15"/>
  <c r="A50" i="15"/>
  <c r="Z50" i="15"/>
  <c r="W50" i="15"/>
  <c r="P50" i="15"/>
  <c r="N50" i="15"/>
  <c r="K50" i="15"/>
  <c r="G50" i="15"/>
  <c r="D50" i="15"/>
  <c r="E50" i="15"/>
  <c r="R50" i="15"/>
  <c r="A49" i="15"/>
  <c r="A48" i="15"/>
  <c r="AB48" i="15"/>
  <c r="AA48" i="15"/>
  <c r="Z48" i="15"/>
  <c r="X48" i="15"/>
  <c r="U48" i="15"/>
  <c r="S48" i="15"/>
  <c r="R48" i="15"/>
  <c r="P48" i="15"/>
  <c r="O48" i="15"/>
  <c r="L48" i="15"/>
  <c r="J48" i="15"/>
  <c r="H48" i="15"/>
  <c r="G48" i="15"/>
  <c r="F48" i="15"/>
  <c r="B48" i="15"/>
  <c r="Y48" i="15"/>
  <c r="A47" i="15"/>
  <c r="AA47" i="15"/>
  <c r="A46" i="15"/>
  <c r="AB46" i="15"/>
  <c r="V46" i="15"/>
  <c r="T46" i="15"/>
  <c r="M46" i="15"/>
  <c r="H46" i="15"/>
  <c r="G46" i="15"/>
  <c r="AA46" i="15"/>
  <c r="A45" i="15"/>
  <c r="AA45" i="15"/>
  <c r="Z45" i="15"/>
  <c r="W45" i="15"/>
  <c r="T45" i="15"/>
  <c r="R45" i="15"/>
  <c r="Q45" i="15"/>
  <c r="P45" i="15"/>
  <c r="L45" i="15"/>
  <c r="I45" i="15"/>
  <c r="H45" i="15"/>
  <c r="G45" i="15"/>
  <c r="F45" i="15"/>
  <c r="B45" i="15"/>
  <c r="Y45" i="15"/>
  <c r="A44" i="15"/>
  <c r="AB44" i="15"/>
  <c r="AA44" i="15"/>
  <c r="Z44" i="15"/>
  <c r="X44" i="15"/>
  <c r="U44" i="15"/>
  <c r="S44" i="15"/>
  <c r="R44" i="15"/>
  <c r="P44" i="15"/>
  <c r="O44" i="15"/>
  <c r="L44" i="15"/>
  <c r="J44" i="15"/>
  <c r="H44" i="15"/>
  <c r="G44" i="15"/>
  <c r="F44" i="15"/>
  <c r="B44" i="15"/>
  <c r="Y44" i="15"/>
  <c r="A43" i="15"/>
  <c r="AA43" i="15"/>
  <c r="Z43" i="15"/>
  <c r="X43" i="15"/>
  <c r="W43" i="15"/>
  <c r="Q43" i="15"/>
  <c r="O43" i="15"/>
  <c r="N43" i="15"/>
  <c r="I43" i="15"/>
  <c r="H43" i="15"/>
  <c r="F43" i="15"/>
  <c r="D43" i="15"/>
  <c r="E43" i="15"/>
  <c r="R43" i="15"/>
  <c r="A42" i="15"/>
  <c r="AA42" i="15"/>
  <c r="Z42" i="15"/>
  <c r="X42" i="15"/>
  <c r="W42" i="15"/>
  <c r="V42" i="15"/>
  <c r="U42" i="15"/>
  <c r="R42" i="15"/>
  <c r="P42" i="15"/>
  <c r="O42" i="15"/>
  <c r="N42" i="15"/>
  <c r="M42" i="15"/>
  <c r="L42" i="15"/>
  <c r="H42" i="15"/>
  <c r="G42" i="15"/>
  <c r="F42" i="15"/>
  <c r="D42" i="15"/>
  <c r="E42" i="15"/>
  <c r="C42" i="15"/>
  <c r="Y42" i="15"/>
  <c r="A41" i="15"/>
  <c r="P41" i="15"/>
  <c r="A40" i="15"/>
  <c r="AB40" i="15"/>
  <c r="AA40" i="15"/>
  <c r="U40" i="15"/>
  <c r="T40" i="15"/>
  <c r="S40" i="15"/>
  <c r="N40" i="15"/>
  <c r="L40" i="15"/>
  <c r="K40" i="15"/>
  <c r="H40" i="15"/>
  <c r="D40" i="15"/>
  <c r="E40" i="15"/>
  <c r="B40" i="15"/>
  <c r="A39" i="15"/>
  <c r="R39" i="15"/>
  <c r="A38" i="15"/>
  <c r="N38" i="15"/>
  <c r="M38" i="15"/>
  <c r="A37" i="15"/>
  <c r="Y37" i="15"/>
  <c r="V37" i="15"/>
  <c r="U37" i="15"/>
  <c r="N37" i="15"/>
  <c r="M37" i="15"/>
  <c r="I37" i="15"/>
  <c r="P37" i="15"/>
  <c r="A36" i="15"/>
  <c r="U36" i="15"/>
  <c r="I36" i="15"/>
  <c r="B36" i="15"/>
  <c r="R36" i="15"/>
  <c r="A35" i="15"/>
  <c r="N35" i="15"/>
  <c r="P35" i="15"/>
  <c r="A34" i="15"/>
  <c r="M34" i="15"/>
  <c r="J34" i="15"/>
  <c r="A33" i="15"/>
  <c r="A32" i="15"/>
  <c r="U32" i="15"/>
  <c r="R32" i="15"/>
  <c r="B32" i="15"/>
  <c r="A31" i="15"/>
  <c r="M31" i="15"/>
  <c r="A30" i="15"/>
  <c r="U30" i="15"/>
  <c r="T30" i="15"/>
  <c r="Q30" i="15"/>
  <c r="I30" i="15"/>
  <c r="B30" i="15"/>
  <c r="AB30" i="15"/>
  <c r="A29" i="15"/>
  <c r="Y29" i="15"/>
  <c r="X29" i="15"/>
  <c r="V29" i="15"/>
  <c r="U29" i="15"/>
  <c r="P29" i="15"/>
  <c r="M29" i="15"/>
  <c r="J29" i="15"/>
  <c r="I29" i="15"/>
  <c r="H29" i="15"/>
  <c r="F29" i="15"/>
  <c r="R29" i="15"/>
  <c r="A28" i="15"/>
  <c r="Y28" i="15"/>
  <c r="L28" i="15"/>
  <c r="I28" i="15"/>
  <c r="V28" i="15"/>
  <c r="A27" i="15"/>
  <c r="A26" i="15"/>
  <c r="A25" i="15"/>
  <c r="R25" i="15"/>
  <c r="F25" i="15"/>
  <c r="B25" i="15"/>
  <c r="U25" i="15"/>
  <c r="A24" i="15"/>
  <c r="T24" i="15"/>
  <c r="N24" i="15"/>
  <c r="I24" i="15"/>
  <c r="F24" i="15"/>
  <c r="B24" i="15"/>
  <c r="A23" i="15"/>
  <c r="X23" i="15"/>
  <c r="U23" i="15"/>
  <c r="R23" i="15"/>
  <c r="M23" i="15"/>
  <c r="J23" i="15"/>
  <c r="H23" i="15"/>
  <c r="F23" i="15"/>
  <c r="V23" i="15"/>
  <c r="A22" i="15"/>
  <c r="AB22" i="15"/>
  <c r="A21" i="15"/>
  <c r="Y21" i="15"/>
  <c r="X21" i="15"/>
  <c r="R21" i="15"/>
  <c r="P21" i="15"/>
  <c r="M21" i="15"/>
  <c r="L21" i="15"/>
  <c r="H21" i="15"/>
  <c r="F21" i="15"/>
  <c r="C21" i="15"/>
  <c r="B21" i="15"/>
  <c r="U21" i="15"/>
  <c r="A20" i="15"/>
  <c r="A19" i="15"/>
  <c r="W19" i="15"/>
  <c r="V19" i="15"/>
  <c r="U19" i="15"/>
  <c r="N19" i="15"/>
  <c r="J19" i="15"/>
  <c r="G19" i="15"/>
  <c r="F19" i="15"/>
  <c r="AA19" i="15"/>
  <c r="A18" i="15"/>
  <c r="W18" i="15"/>
  <c r="K18" i="15"/>
  <c r="J18" i="15"/>
  <c r="G18" i="15"/>
  <c r="V18" i="15"/>
  <c r="A17" i="15"/>
  <c r="AA17" i="15"/>
  <c r="V17" i="15"/>
  <c r="S17" i="15"/>
  <c r="R17" i="15"/>
  <c r="M17" i="15"/>
  <c r="F17" i="15"/>
  <c r="C17" i="15"/>
  <c r="B17" i="15"/>
  <c r="N17" i="15"/>
  <c r="A16" i="15"/>
  <c r="A15" i="15"/>
  <c r="AA15" i="15"/>
  <c r="U15" i="15"/>
  <c r="S15" i="15"/>
  <c r="R15" i="15"/>
  <c r="M15" i="15"/>
  <c r="F15" i="15"/>
  <c r="C15" i="15"/>
  <c r="B15" i="15"/>
  <c r="N15" i="15"/>
  <c r="A14" i="15"/>
  <c r="V14" i="15"/>
  <c r="I14" i="15"/>
  <c r="G14" i="15"/>
  <c r="Y14" i="15"/>
  <c r="A13" i="15"/>
  <c r="W13" i="15"/>
  <c r="A12" i="15"/>
  <c r="AA12" i="15"/>
  <c r="Y12" i="15"/>
  <c r="W12" i="15"/>
  <c r="U12" i="15"/>
  <c r="S12" i="15"/>
  <c r="R12" i="15"/>
  <c r="Q12" i="15"/>
  <c r="O12" i="15"/>
  <c r="M12" i="15"/>
  <c r="J12" i="15"/>
  <c r="I12" i="15"/>
  <c r="G12" i="15"/>
  <c r="F12" i="15"/>
  <c r="C12" i="15"/>
  <c r="B12" i="15"/>
  <c r="Z12" i="15"/>
  <c r="A11" i="15"/>
  <c r="K11" i="15"/>
  <c r="A10" i="15"/>
  <c r="O10" i="15"/>
  <c r="R10" i="15"/>
  <c r="A9" i="15"/>
  <c r="U9" i="15"/>
  <c r="A8" i="15"/>
  <c r="W8" i="15"/>
  <c r="U8" i="15"/>
  <c r="M8" i="15"/>
  <c r="J8" i="15"/>
  <c r="B8" i="15"/>
  <c r="A7" i="15"/>
  <c r="AA7" i="15"/>
  <c r="S7" i="15"/>
  <c r="R7" i="15"/>
  <c r="Q7" i="15"/>
  <c r="I7" i="15"/>
  <c r="G7" i="15"/>
  <c r="F7" i="15"/>
  <c r="U7" i="15"/>
  <c r="A6" i="15"/>
  <c r="Y6" i="15"/>
  <c r="S6" i="15"/>
  <c r="A5" i="15"/>
  <c r="AA5" i="15"/>
  <c r="R5" i="15"/>
  <c r="Q5" i="15"/>
  <c r="G5" i="15"/>
  <c r="F5" i="15"/>
  <c r="T5" i="15"/>
  <c r="A4" i="15"/>
  <c r="Z4" i="15"/>
  <c r="A3" i="15"/>
  <c r="AA3" i="15"/>
  <c r="A2" i="15"/>
  <c r="O2" i="15"/>
  <c r="AB2" i="15"/>
  <c r="AB1" i="15"/>
  <c r="AA1" i="15"/>
  <c r="Z1" i="15"/>
  <c r="Y1" i="15"/>
  <c r="X1" i="15"/>
  <c r="W1" i="15"/>
  <c r="V1" i="15"/>
  <c r="U1" i="15"/>
  <c r="T1" i="15"/>
  <c r="S1" i="15"/>
  <c r="R1" i="15"/>
  <c r="Q1" i="15"/>
  <c r="P1" i="15"/>
  <c r="O1" i="15"/>
  <c r="N1" i="15"/>
  <c r="M1" i="15"/>
  <c r="L1" i="15"/>
  <c r="K1" i="15"/>
  <c r="J1" i="15"/>
  <c r="I1" i="15"/>
  <c r="H1" i="15"/>
  <c r="D1" i="15"/>
  <c r="C1" i="15"/>
  <c r="B1" i="15"/>
  <c r="A102" i="14"/>
  <c r="U102" i="14"/>
  <c r="T102" i="14"/>
  <c r="S102" i="14"/>
  <c r="R102" i="14"/>
  <c r="P102" i="14"/>
  <c r="O102" i="14"/>
  <c r="N102" i="14"/>
  <c r="M102" i="14"/>
  <c r="L102" i="14"/>
  <c r="K102" i="14"/>
  <c r="J102" i="14"/>
  <c r="H102" i="14"/>
  <c r="G102" i="14"/>
  <c r="F102" i="14"/>
  <c r="E102" i="14"/>
  <c r="D102" i="14"/>
  <c r="C102" i="14"/>
  <c r="B102" i="14"/>
  <c r="Q102" i="14"/>
  <c r="A101" i="14"/>
  <c r="A100" i="14"/>
  <c r="U100" i="14"/>
  <c r="T100" i="14"/>
  <c r="R100" i="14"/>
  <c r="P100" i="14"/>
  <c r="O100" i="14"/>
  <c r="N100" i="14"/>
  <c r="M100" i="14"/>
  <c r="L100" i="14"/>
  <c r="J100" i="14"/>
  <c r="H100" i="14"/>
  <c r="G100" i="14"/>
  <c r="F100" i="14"/>
  <c r="E100" i="14"/>
  <c r="D100" i="14"/>
  <c r="B100" i="14"/>
  <c r="S100" i="14"/>
  <c r="A99" i="14"/>
  <c r="U99" i="14"/>
  <c r="T99" i="14"/>
  <c r="S99" i="14"/>
  <c r="M99" i="14"/>
  <c r="L99" i="14"/>
  <c r="K99" i="14"/>
  <c r="E99" i="14"/>
  <c r="D99" i="14"/>
  <c r="C99" i="14"/>
  <c r="R99" i="14"/>
  <c r="A98" i="14"/>
  <c r="P98" i="14"/>
  <c r="J98" i="14"/>
  <c r="I98" i="14"/>
  <c r="H98" i="14"/>
  <c r="B98" i="14"/>
  <c r="R98" i="14"/>
  <c r="A97" i="14"/>
  <c r="U97" i="14"/>
  <c r="S97" i="14"/>
  <c r="O97" i="14"/>
  <c r="N97" i="14"/>
  <c r="M97" i="14"/>
  <c r="L97" i="14"/>
  <c r="K97" i="14"/>
  <c r="G97" i="14"/>
  <c r="F97" i="14"/>
  <c r="E97" i="14"/>
  <c r="D97" i="14"/>
  <c r="C97" i="14"/>
  <c r="T97" i="14"/>
  <c r="A96" i="14"/>
  <c r="T96" i="14"/>
  <c r="S96" i="14"/>
  <c r="R96" i="14"/>
  <c r="P96" i="14"/>
  <c r="L96" i="14"/>
  <c r="K96" i="14"/>
  <c r="J96" i="14"/>
  <c r="H96" i="14"/>
  <c r="D96" i="14"/>
  <c r="C96" i="14"/>
  <c r="B96" i="14"/>
  <c r="Q96" i="14"/>
  <c r="A95" i="14"/>
  <c r="O95" i="14"/>
  <c r="M95" i="14"/>
  <c r="P95" i="14"/>
  <c r="A94" i="14"/>
  <c r="U94" i="14"/>
  <c r="T94" i="14"/>
  <c r="S94" i="14"/>
  <c r="R94" i="14"/>
  <c r="P94" i="14"/>
  <c r="O94" i="14"/>
  <c r="N94" i="14"/>
  <c r="M94" i="14"/>
  <c r="L94" i="14"/>
  <c r="K94" i="14"/>
  <c r="J94" i="14"/>
  <c r="H94" i="14"/>
  <c r="G94" i="14"/>
  <c r="F94" i="14"/>
  <c r="E94" i="14"/>
  <c r="D94" i="14"/>
  <c r="C94" i="14"/>
  <c r="B94" i="14"/>
  <c r="Q94" i="14"/>
  <c r="A93" i="14"/>
  <c r="S93" i="14"/>
  <c r="K93" i="14"/>
  <c r="J93" i="14"/>
  <c r="I93" i="14"/>
  <c r="G93" i="14"/>
  <c r="C93" i="14"/>
  <c r="O93" i="14"/>
  <c r="A92" i="14"/>
  <c r="U92" i="14"/>
  <c r="T92" i="14"/>
  <c r="P92" i="14"/>
  <c r="O92" i="14"/>
  <c r="N92" i="14"/>
  <c r="M92" i="14"/>
  <c r="L92" i="14"/>
  <c r="H92" i="14"/>
  <c r="G92" i="14"/>
  <c r="F92" i="14"/>
  <c r="E92" i="14"/>
  <c r="D92" i="14"/>
  <c r="S92" i="14"/>
  <c r="A91" i="14"/>
  <c r="U91" i="14"/>
  <c r="M91" i="14"/>
  <c r="L91" i="14"/>
  <c r="K91" i="14"/>
  <c r="I91" i="14"/>
  <c r="E91" i="14"/>
  <c r="C91" i="14"/>
  <c r="A90" i="14"/>
  <c r="R90" i="14"/>
  <c r="P90" i="14"/>
  <c r="N90" i="14"/>
  <c r="J90" i="14"/>
  <c r="B90" i="14"/>
  <c r="A89" i="14"/>
  <c r="U89" i="14"/>
  <c r="T89" i="14"/>
  <c r="S89" i="14"/>
  <c r="O89" i="14"/>
  <c r="N89" i="14"/>
  <c r="M89" i="14"/>
  <c r="L89" i="14"/>
  <c r="K89" i="14"/>
  <c r="G89" i="14"/>
  <c r="F89" i="14"/>
  <c r="E89" i="14"/>
  <c r="D89" i="14"/>
  <c r="C89" i="14"/>
  <c r="R89" i="14"/>
  <c r="A88" i="14"/>
  <c r="T88" i="14"/>
  <c r="S88" i="14"/>
  <c r="R88" i="14"/>
  <c r="Q88" i="14"/>
  <c r="P88" i="14"/>
  <c r="K88" i="14"/>
  <c r="I88" i="14"/>
  <c r="H88" i="14"/>
  <c r="D88" i="14"/>
  <c r="C88" i="14"/>
  <c r="B88" i="14"/>
  <c r="J88" i="14"/>
  <c r="A87" i="14"/>
  <c r="P87" i="14"/>
  <c r="N87" i="14"/>
  <c r="M87" i="14"/>
  <c r="I87" i="14"/>
  <c r="E87" i="14"/>
  <c r="A86" i="14"/>
  <c r="U86" i="14"/>
  <c r="T86" i="14"/>
  <c r="S86" i="14"/>
  <c r="R86" i="14"/>
  <c r="P86" i="14"/>
  <c r="O86" i="14"/>
  <c r="N86" i="14"/>
  <c r="M86" i="14"/>
  <c r="L86" i="14"/>
  <c r="K86" i="14"/>
  <c r="J86" i="14"/>
  <c r="H86" i="14"/>
  <c r="G86" i="14"/>
  <c r="F86" i="14"/>
  <c r="E86" i="14"/>
  <c r="D86" i="14"/>
  <c r="C86" i="14"/>
  <c r="B86" i="14"/>
  <c r="Q86" i="14"/>
  <c r="A85" i="14"/>
  <c r="P85" i="14"/>
  <c r="K85" i="14"/>
  <c r="J85" i="14"/>
  <c r="I85" i="14"/>
  <c r="B85" i="14"/>
  <c r="A84" i="14"/>
  <c r="U84" i="14"/>
  <c r="T84" i="14"/>
  <c r="P84" i="14"/>
  <c r="O84" i="14"/>
  <c r="N84" i="14"/>
  <c r="M84" i="14"/>
  <c r="L84" i="14"/>
  <c r="H84" i="14"/>
  <c r="G84" i="14"/>
  <c r="F84" i="14"/>
  <c r="E84" i="14"/>
  <c r="D84" i="14"/>
  <c r="B84" i="14"/>
  <c r="S84" i="14"/>
  <c r="A83" i="14"/>
  <c r="S83" i="14"/>
  <c r="R83" i="14"/>
  <c r="Q83" i="14"/>
  <c r="I83" i="14"/>
  <c r="G83" i="14"/>
  <c r="E83" i="14"/>
  <c r="T83" i="14"/>
  <c r="A82" i="14"/>
  <c r="T82" i="14"/>
  <c r="R82" i="14"/>
  <c r="Q82" i="14"/>
  <c r="P82" i="14"/>
  <c r="O82" i="14"/>
  <c r="J82" i="14"/>
  <c r="I82" i="14"/>
  <c r="H82" i="14"/>
  <c r="G82" i="14"/>
  <c r="F82" i="14"/>
  <c r="D82" i="14"/>
  <c r="A81" i="14"/>
  <c r="U81" i="14"/>
  <c r="T81" i="14"/>
  <c r="S81" i="14"/>
  <c r="Q81" i="14"/>
  <c r="O81" i="14"/>
  <c r="N81" i="14"/>
  <c r="K81" i="14"/>
  <c r="I81" i="14"/>
  <c r="G81" i="14"/>
  <c r="F81" i="14"/>
  <c r="E81" i="14"/>
  <c r="D81" i="14"/>
  <c r="A80" i="14"/>
  <c r="R80" i="14"/>
  <c r="I80" i="14"/>
  <c r="A79" i="14"/>
  <c r="U79" i="14"/>
  <c r="M79" i="14"/>
  <c r="K79" i="14"/>
  <c r="C79" i="14"/>
  <c r="B79" i="14"/>
  <c r="R79" i="14"/>
  <c r="A78" i="14"/>
  <c r="U78" i="14"/>
  <c r="T78" i="14"/>
  <c r="S78" i="14"/>
  <c r="R78" i="14"/>
  <c r="P78" i="14"/>
  <c r="O78" i="14"/>
  <c r="N78" i="14"/>
  <c r="M78" i="14"/>
  <c r="L78" i="14"/>
  <c r="K78" i="14"/>
  <c r="J78" i="14"/>
  <c r="H78" i="14"/>
  <c r="G78" i="14"/>
  <c r="F78" i="14"/>
  <c r="E78" i="14"/>
  <c r="D78" i="14"/>
  <c r="C78" i="14"/>
  <c r="B78" i="14"/>
  <c r="Q78" i="14"/>
  <c r="A77" i="14"/>
  <c r="R77" i="14"/>
  <c r="I77" i="14"/>
  <c r="A76" i="14"/>
  <c r="U76" i="14"/>
  <c r="M76" i="14"/>
  <c r="L76" i="14"/>
  <c r="D76" i="14"/>
  <c r="B76" i="14"/>
  <c r="R76" i="14"/>
  <c r="A75" i="14"/>
  <c r="U75" i="14"/>
  <c r="R75" i="14"/>
  <c r="Q75" i="14"/>
  <c r="O75" i="14"/>
  <c r="N75" i="14"/>
  <c r="M75" i="14"/>
  <c r="L75" i="14"/>
  <c r="I75" i="14"/>
  <c r="G75" i="14"/>
  <c r="F75" i="14"/>
  <c r="E75" i="14"/>
  <c r="D75" i="14"/>
  <c r="C75" i="14"/>
  <c r="A74" i="14"/>
  <c r="T74" i="14"/>
  <c r="R74" i="14"/>
  <c r="Q74" i="14"/>
  <c r="P74" i="14"/>
  <c r="K74" i="14"/>
  <c r="I74" i="14"/>
  <c r="H74" i="14"/>
  <c r="G74" i="14"/>
  <c r="B74" i="14"/>
  <c r="A73" i="14"/>
  <c r="U73" i="14"/>
  <c r="T73" i="14"/>
  <c r="L73" i="14"/>
  <c r="K73" i="14"/>
  <c r="A72" i="14"/>
  <c r="U72" i="14"/>
  <c r="T72" i="14"/>
  <c r="Q72" i="14"/>
  <c r="P72" i="14"/>
  <c r="N72" i="14"/>
  <c r="M72" i="14"/>
  <c r="L72" i="14"/>
  <c r="K72" i="14"/>
  <c r="H72" i="14"/>
  <c r="F72" i="14"/>
  <c r="E72" i="14"/>
  <c r="D72" i="14"/>
  <c r="C72" i="14"/>
  <c r="B72" i="14"/>
  <c r="R72" i="14"/>
  <c r="A71" i="14"/>
  <c r="Q71" i="14"/>
  <c r="P71" i="14"/>
  <c r="O71" i="14"/>
  <c r="H71" i="14"/>
  <c r="G71" i="14"/>
  <c r="F71" i="14"/>
  <c r="R71" i="14"/>
  <c r="A70" i="14"/>
  <c r="U70" i="14"/>
  <c r="T70" i="14"/>
  <c r="S70" i="14"/>
  <c r="R70" i="14"/>
  <c r="P70" i="14"/>
  <c r="O70" i="14"/>
  <c r="N70" i="14"/>
  <c r="M70" i="14"/>
  <c r="L70" i="14"/>
  <c r="K70" i="14"/>
  <c r="J70" i="14"/>
  <c r="H70" i="14"/>
  <c r="G70" i="14"/>
  <c r="F70" i="14"/>
  <c r="E70" i="14"/>
  <c r="D70" i="14"/>
  <c r="C70" i="14"/>
  <c r="B70" i="14"/>
  <c r="Q70" i="14"/>
  <c r="A69" i="14"/>
  <c r="U69" i="14"/>
  <c r="T69" i="14"/>
  <c r="Q69" i="14"/>
  <c r="P69" i="14"/>
  <c r="O69" i="14"/>
  <c r="M69" i="14"/>
  <c r="L69" i="14"/>
  <c r="K69" i="14"/>
  <c r="H69" i="14"/>
  <c r="G69" i="14"/>
  <c r="E69" i="14"/>
  <c r="D69" i="14"/>
  <c r="C69" i="14"/>
  <c r="B69" i="14"/>
  <c r="R69" i="14"/>
  <c r="A68" i="14"/>
  <c r="Q68" i="14"/>
  <c r="P68" i="14"/>
  <c r="O68" i="14"/>
  <c r="H68" i="14"/>
  <c r="G68" i="14"/>
  <c r="F68" i="14"/>
  <c r="R68" i="14"/>
  <c r="A67" i="14"/>
  <c r="T67" i="14"/>
  <c r="S67" i="14"/>
  <c r="R67" i="14"/>
  <c r="J67" i="14"/>
  <c r="I67" i="14"/>
  <c r="B67" i="14"/>
  <c r="K67" i="14"/>
  <c r="A66" i="14"/>
  <c r="T66" i="14"/>
  <c r="P66" i="14"/>
  <c r="O66" i="14"/>
  <c r="N66" i="14"/>
  <c r="L66" i="14"/>
  <c r="K66" i="14"/>
  <c r="G66" i="14"/>
  <c r="F66" i="14"/>
  <c r="D66" i="14"/>
  <c r="C66" i="14"/>
  <c r="B66" i="14"/>
  <c r="R66" i="14"/>
  <c r="A65" i="14"/>
  <c r="S65" i="14"/>
  <c r="Q65" i="14"/>
  <c r="P65" i="14"/>
  <c r="O65" i="14"/>
  <c r="N65" i="14"/>
  <c r="M65" i="14"/>
  <c r="I65" i="14"/>
  <c r="H65" i="14"/>
  <c r="G65" i="14"/>
  <c r="F65" i="14"/>
  <c r="E65" i="14"/>
  <c r="D65" i="14"/>
  <c r="A64" i="14"/>
  <c r="S64" i="14"/>
  <c r="R64" i="14"/>
  <c r="J64" i="14"/>
  <c r="I64" i="14"/>
  <c r="H64" i="14"/>
  <c r="Q64" i="14"/>
  <c r="A63" i="14"/>
  <c r="U63" i="14"/>
  <c r="S63" i="14"/>
  <c r="R63" i="14"/>
  <c r="O63" i="14"/>
  <c r="N63" i="14"/>
  <c r="M63" i="14"/>
  <c r="L63" i="14"/>
  <c r="K63" i="14"/>
  <c r="J63" i="14"/>
  <c r="G63" i="14"/>
  <c r="F63" i="14"/>
  <c r="E63" i="14"/>
  <c r="D63" i="14"/>
  <c r="C63" i="14"/>
  <c r="B63" i="14"/>
  <c r="T63" i="14"/>
  <c r="A62" i="14"/>
  <c r="Q62" i="14"/>
  <c r="P62" i="14"/>
  <c r="I62" i="14"/>
  <c r="H62" i="14"/>
  <c r="B62" i="14"/>
  <c r="R62" i="14"/>
  <c r="A61" i="14"/>
  <c r="U61" i="14"/>
  <c r="O61" i="14"/>
  <c r="N61" i="14"/>
  <c r="M61" i="14"/>
  <c r="G61" i="14"/>
  <c r="F61" i="14"/>
  <c r="E61" i="14"/>
  <c r="T61" i="14"/>
  <c r="A60" i="14"/>
  <c r="U60" i="14"/>
  <c r="T60" i="14"/>
  <c r="S60" i="14"/>
  <c r="R60" i="14"/>
  <c r="N60" i="14"/>
  <c r="M60" i="14"/>
  <c r="L60" i="14"/>
  <c r="K60" i="14"/>
  <c r="J60" i="14"/>
  <c r="F60" i="14"/>
  <c r="E60" i="14"/>
  <c r="D60" i="14"/>
  <c r="C60" i="14"/>
  <c r="B60" i="14"/>
  <c r="Q60" i="14"/>
  <c r="A59" i="14"/>
  <c r="Q59" i="14"/>
  <c r="G59" i="14"/>
  <c r="A58" i="14"/>
  <c r="U58" i="14"/>
  <c r="T58" i="14"/>
  <c r="S58" i="14"/>
  <c r="R58" i="14"/>
  <c r="P58" i="14"/>
  <c r="O58" i="14"/>
  <c r="N58" i="14"/>
  <c r="M58" i="14"/>
  <c r="L58" i="14"/>
  <c r="K58" i="14"/>
  <c r="J58" i="14"/>
  <c r="H58" i="14"/>
  <c r="G58" i="14"/>
  <c r="F58" i="14"/>
  <c r="E58" i="14"/>
  <c r="D58" i="14"/>
  <c r="C58" i="14"/>
  <c r="B58" i="14"/>
  <c r="Q58" i="14"/>
  <c r="A57" i="14"/>
  <c r="M57" i="14"/>
  <c r="A56" i="14"/>
  <c r="R56" i="14"/>
  <c r="P56" i="14"/>
  <c r="O56" i="14"/>
  <c r="N56" i="14"/>
  <c r="J56" i="14"/>
  <c r="H56" i="14"/>
  <c r="G56" i="14"/>
  <c r="F56" i="14"/>
  <c r="B56" i="14"/>
  <c r="U56" i="14"/>
  <c r="A55" i="14"/>
  <c r="U55" i="14"/>
  <c r="T55" i="14"/>
  <c r="S55" i="14"/>
  <c r="R55" i="14"/>
  <c r="O55" i="14"/>
  <c r="N55" i="14"/>
  <c r="M55" i="14"/>
  <c r="L55" i="14"/>
  <c r="K55" i="14"/>
  <c r="J55" i="14"/>
  <c r="G55" i="14"/>
  <c r="F55" i="14"/>
  <c r="E55" i="14"/>
  <c r="D55" i="14"/>
  <c r="C55" i="14"/>
  <c r="B55" i="14"/>
  <c r="Q55" i="14"/>
  <c r="A54" i="14"/>
  <c r="R54" i="14"/>
  <c r="L54" i="14"/>
  <c r="J54" i="14"/>
  <c r="I54" i="14"/>
  <c r="H54" i="14"/>
  <c r="B54" i="14"/>
  <c r="P54" i="14"/>
  <c r="A53" i="14"/>
  <c r="O53" i="14"/>
  <c r="A52" i="14"/>
  <c r="T52" i="14"/>
  <c r="S52" i="14"/>
  <c r="R52" i="14"/>
  <c r="N52" i="14"/>
  <c r="L52" i="14"/>
  <c r="K52" i="14"/>
  <c r="J52" i="14"/>
  <c r="F52" i="14"/>
  <c r="D52" i="14"/>
  <c r="C52" i="14"/>
  <c r="B52" i="14"/>
  <c r="Q52" i="14"/>
  <c r="A51" i="14"/>
  <c r="S51" i="14"/>
  <c r="O51" i="14"/>
  <c r="K51" i="14"/>
  <c r="I51" i="14"/>
  <c r="H51" i="14"/>
  <c r="C51" i="14"/>
  <c r="P51" i="14"/>
  <c r="A50" i="14"/>
  <c r="U50" i="14"/>
  <c r="T50" i="14"/>
  <c r="S50" i="14"/>
  <c r="R50" i="14"/>
  <c r="P50" i="14"/>
  <c r="O50" i="14"/>
  <c r="N50" i="14"/>
  <c r="M50" i="14"/>
  <c r="L50" i="14"/>
  <c r="K50" i="14"/>
  <c r="J50" i="14"/>
  <c r="H50" i="14"/>
  <c r="G50" i="14"/>
  <c r="F50" i="14"/>
  <c r="E50" i="14"/>
  <c r="D50" i="14"/>
  <c r="C50" i="14"/>
  <c r="B50" i="14"/>
  <c r="Q50" i="14"/>
  <c r="A49" i="14"/>
  <c r="T49" i="14"/>
  <c r="M49" i="14"/>
  <c r="L49" i="14"/>
  <c r="J49" i="14"/>
  <c r="C49" i="14"/>
  <c r="B49" i="14"/>
  <c r="A48" i="14"/>
  <c r="U48" i="14"/>
  <c r="N48" i="14"/>
  <c r="I48" i="14"/>
  <c r="B48" i="14"/>
  <c r="J48" i="14"/>
  <c r="A47" i="14"/>
  <c r="U47" i="14"/>
  <c r="T47" i="14"/>
  <c r="S47" i="14"/>
  <c r="R47" i="14"/>
  <c r="O47" i="14"/>
  <c r="N47" i="14"/>
  <c r="M47" i="14"/>
  <c r="L47" i="14"/>
  <c r="K47" i="14"/>
  <c r="J47" i="14"/>
  <c r="G47" i="14"/>
  <c r="F47" i="14"/>
  <c r="E47" i="14"/>
  <c r="D47" i="14"/>
  <c r="C47" i="14"/>
  <c r="B47" i="14"/>
  <c r="Q47" i="14"/>
  <c r="A46" i="14"/>
  <c r="T46" i="14"/>
  <c r="O46" i="14"/>
  <c r="L46" i="14"/>
  <c r="J46" i="14"/>
  <c r="C46" i="14"/>
  <c r="B46" i="14"/>
  <c r="A45" i="14"/>
  <c r="U45" i="14"/>
  <c r="N45" i="14"/>
  <c r="I45" i="14"/>
  <c r="D45" i="14"/>
  <c r="L45" i="14"/>
  <c r="A44" i="14"/>
  <c r="T44" i="14"/>
  <c r="M44" i="14"/>
  <c r="L44" i="14"/>
  <c r="J44" i="14"/>
  <c r="C44" i="14"/>
  <c r="B44" i="14"/>
  <c r="A43" i="14"/>
  <c r="S43" i="14"/>
  <c r="N43" i="14"/>
  <c r="I43" i="14"/>
  <c r="B43" i="14"/>
  <c r="J43" i="14"/>
  <c r="A42" i="14"/>
  <c r="U42" i="14"/>
  <c r="T42" i="14"/>
  <c r="S42" i="14"/>
  <c r="R42" i="14"/>
  <c r="P42" i="14"/>
  <c r="O42" i="14"/>
  <c r="N42" i="14"/>
  <c r="M42" i="14"/>
  <c r="L42" i="14"/>
  <c r="K42" i="14"/>
  <c r="J42" i="14"/>
  <c r="H42" i="14"/>
  <c r="G42" i="14"/>
  <c r="F42" i="14"/>
  <c r="E42" i="14"/>
  <c r="D42" i="14"/>
  <c r="C42" i="14"/>
  <c r="B42" i="14"/>
  <c r="Q42" i="14"/>
  <c r="A41" i="14"/>
  <c r="R41" i="14"/>
  <c r="Q41" i="14"/>
  <c r="P41" i="14"/>
  <c r="M41" i="14"/>
  <c r="H41" i="14"/>
  <c r="E41" i="14"/>
  <c r="D41" i="14"/>
  <c r="C41" i="14"/>
  <c r="T41" i="14"/>
  <c r="A40" i="14"/>
  <c r="U40" i="14"/>
  <c r="R40" i="14"/>
  <c r="Q40" i="14"/>
  <c r="P40" i="14"/>
  <c r="O40" i="14"/>
  <c r="N40" i="14"/>
  <c r="J40" i="14"/>
  <c r="I40" i="14"/>
  <c r="H40" i="14"/>
  <c r="G40" i="14"/>
  <c r="F40" i="14"/>
  <c r="E40" i="14"/>
  <c r="B40" i="14"/>
  <c r="A39" i="14"/>
  <c r="U39" i="14"/>
  <c r="T39" i="14"/>
  <c r="S39" i="14"/>
  <c r="R39" i="14"/>
  <c r="O39" i="14"/>
  <c r="N39" i="14"/>
  <c r="M39" i="14"/>
  <c r="L39" i="14"/>
  <c r="K39" i="14"/>
  <c r="J39" i="14"/>
  <c r="G39" i="14"/>
  <c r="F39" i="14"/>
  <c r="E39" i="14"/>
  <c r="D39" i="14"/>
  <c r="C39" i="14"/>
  <c r="B39" i="14"/>
  <c r="Q39" i="14"/>
  <c r="A38" i="14"/>
  <c r="R38" i="14"/>
  <c r="Q38" i="14"/>
  <c r="P38" i="14"/>
  <c r="O38" i="14"/>
  <c r="H38" i="14"/>
  <c r="G38" i="14"/>
  <c r="D38" i="14"/>
  <c r="C38" i="14"/>
  <c r="T38" i="14"/>
  <c r="A37" i="14"/>
  <c r="U37" i="14"/>
  <c r="T37" i="14"/>
  <c r="Q37" i="14"/>
  <c r="P37" i="14"/>
  <c r="O37" i="14"/>
  <c r="N37" i="14"/>
  <c r="L37" i="14"/>
  <c r="I37" i="14"/>
  <c r="H37" i="14"/>
  <c r="G37" i="14"/>
  <c r="F37" i="14"/>
  <c r="E37" i="14"/>
  <c r="D37" i="14"/>
  <c r="A36" i="14"/>
  <c r="R36" i="14"/>
  <c r="Q36" i="14"/>
  <c r="N36" i="14"/>
  <c r="M36" i="14"/>
  <c r="F36" i="14"/>
  <c r="E36" i="14"/>
  <c r="D36" i="14"/>
  <c r="C36" i="14"/>
  <c r="T36" i="14"/>
  <c r="A35" i="14"/>
  <c r="S35" i="14"/>
  <c r="R35" i="14"/>
  <c r="Q35" i="14"/>
  <c r="P35" i="14"/>
  <c r="O35" i="14"/>
  <c r="N35" i="14"/>
  <c r="J35" i="14"/>
  <c r="I35" i="14"/>
  <c r="H35" i="14"/>
  <c r="G35" i="14"/>
  <c r="F35" i="14"/>
  <c r="C35" i="14"/>
  <c r="B35" i="14"/>
  <c r="A34" i="14"/>
  <c r="U34" i="14"/>
  <c r="T34" i="14"/>
  <c r="S34" i="14"/>
  <c r="R34" i="14"/>
  <c r="P34" i="14"/>
  <c r="O34" i="14"/>
  <c r="N34" i="14"/>
  <c r="M34" i="14"/>
  <c r="L34" i="14"/>
  <c r="K34" i="14"/>
  <c r="J34" i="14"/>
  <c r="H34" i="14"/>
  <c r="G34" i="14"/>
  <c r="F34" i="14"/>
  <c r="E34" i="14"/>
  <c r="D34" i="14"/>
  <c r="C34" i="14"/>
  <c r="B34" i="14"/>
  <c r="Q34" i="14"/>
  <c r="A33" i="14"/>
  <c r="L33" i="14"/>
  <c r="R33" i="14"/>
  <c r="A32" i="14"/>
  <c r="U32" i="14"/>
  <c r="R32" i="14"/>
  <c r="Q32" i="14"/>
  <c r="P32" i="14"/>
  <c r="O32" i="14"/>
  <c r="N32" i="14"/>
  <c r="M32" i="14"/>
  <c r="L32" i="14"/>
  <c r="I32" i="14"/>
  <c r="H32" i="14"/>
  <c r="G32" i="14"/>
  <c r="F32" i="14"/>
  <c r="E32" i="14"/>
  <c r="D32" i="14"/>
  <c r="B32" i="14"/>
  <c r="A31" i="14"/>
  <c r="U31" i="14"/>
  <c r="T31" i="14"/>
  <c r="R31" i="14"/>
  <c r="Q31" i="14"/>
  <c r="O31" i="14"/>
  <c r="N31" i="14"/>
  <c r="L31" i="14"/>
  <c r="K31" i="14"/>
  <c r="I31" i="14"/>
  <c r="G31" i="14"/>
  <c r="F31" i="14"/>
  <c r="E31" i="14"/>
  <c r="C31" i="14"/>
  <c r="B31" i="14"/>
  <c r="A30" i="14"/>
  <c r="T30" i="14"/>
  <c r="R30" i="14"/>
  <c r="B30" i="14"/>
  <c r="A29" i="14"/>
  <c r="U29" i="14"/>
  <c r="M29" i="14"/>
  <c r="L29" i="14"/>
  <c r="K29" i="14"/>
  <c r="E29" i="14"/>
  <c r="D29" i="14"/>
  <c r="C29" i="14"/>
  <c r="N29" i="14"/>
  <c r="A28" i="14"/>
  <c r="T28" i="14"/>
  <c r="Q28" i="14"/>
  <c r="P28" i="14"/>
  <c r="N28" i="14"/>
  <c r="M28" i="14"/>
  <c r="K28" i="14"/>
  <c r="H28" i="14"/>
  <c r="F28" i="14"/>
  <c r="E28" i="14"/>
  <c r="D28" i="14"/>
  <c r="B28" i="14"/>
  <c r="R28" i="14"/>
  <c r="A27" i="14"/>
  <c r="Q27" i="14"/>
  <c r="R27" i="14"/>
  <c r="A26" i="14"/>
  <c r="U26" i="14"/>
  <c r="T26" i="14"/>
  <c r="S26" i="14"/>
  <c r="R26" i="14"/>
  <c r="P26" i="14"/>
  <c r="O26" i="14"/>
  <c r="N26" i="14"/>
  <c r="M26" i="14"/>
  <c r="L26" i="14"/>
  <c r="K26" i="14"/>
  <c r="J26" i="14"/>
  <c r="H26" i="14"/>
  <c r="G26" i="14"/>
  <c r="F26" i="14"/>
  <c r="E26" i="14"/>
  <c r="D26" i="14"/>
  <c r="C26" i="14"/>
  <c r="B26" i="14"/>
  <c r="Q26" i="14"/>
  <c r="A25" i="14"/>
  <c r="T25" i="14"/>
  <c r="Q25" i="14"/>
  <c r="P25" i="14"/>
  <c r="O25" i="14"/>
  <c r="M25" i="14"/>
  <c r="K25" i="14"/>
  <c r="H25" i="14"/>
  <c r="G25" i="14"/>
  <c r="E25" i="14"/>
  <c r="D25" i="14"/>
  <c r="B25" i="14"/>
  <c r="R25" i="14"/>
  <c r="A24" i="14"/>
  <c r="A23" i="14"/>
  <c r="L23" i="14"/>
  <c r="J23" i="14"/>
  <c r="K23" i="14"/>
  <c r="A22" i="14"/>
  <c r="A21" i="14"/>
  <c r="U21" i="14"/>
  <c r="S21" i="14"/>
  <c r="Q21" i="14"/>
  <c r="P21" i="14"/>
  <c r="O21" i="14"/>
  <c r="M21" i="14"/>
  <c r="L21" i="14"/>
  <c r="I21" i="14"/>
  <c r="H21" i="14"/>
  <c r="G21" i="14"/>
  <c r="F21" i="14"/>
  <c r="D21" i="14"/>
  <c r="C21" i="14"/>
  <c r="A20" i="14"/>
  <c r="U20" i="14"/>
  <c r="T20" i="14"/>
  <c r="K20" i="14"/>
  <c r="J20" i="14"/>
  <c r="I20" i="14"/>
  <c r="F20" i="14"/>
  <c r="L20" i="14"/>
  <c r="A19" i="14"/>
  <c r="U19" i="14"/>
  <c r="R19" i="14"/>
  <c r="Q19" i="14"/>
  <c r="P19" i="14"/>
  <c r="O19" i="14"/>
  <c r="N19" i="14"/>
  <c r="M19" i="14"/>
  <c r="K19" i="14"/>
  <c r="I19" i="14"/>
  <c r="H19" i="14"/>
  <c r="G19" i="14"/>
  <c r="F19" i="14"/>
  <c r="E19" i="14"/>
  <c r="C19" i="14"/>
  <c r="B19" i="14"/>
  <c r="A18" i="14"/>
  <c r="U18" i="14"/>
  <c r="T18" i="14"/>
  <c r="S18" i="14"/>
  <c r="R18" i="14"/>
  <c r="P18" i="14"/>
  <c r="O18" i="14"/>
  <c r="N18" i="14"/>
  <c r="M18" i="14"/>
  <c r="L18" i="14"/>
  <c r="K18" i="14"/>
  <c r="J18" i="14"/>
  <c r="H18" i="14"/>
  <c r="G18" i="14"/>
  <c r="F18" i="14"/>
  <c r="E18" i="14"/>
  <c r="D18" i="14"/>
  <c r="C18" i="14"/>
  <c r="B18" i="14"/>
  <c r="Q18" i="14"/>
  <c r="A17" i="14"/>
  <c r="T17" i="14"/>
  <c r="K17" i="14"/>
  <c r="I17" i="14"/>
  <c r="U17" i="14"/>
  <c r="A16" i="14"/>
  <c r="U16" i="14"/>
  <c r="S16" i="14"/>
  <c r="R16" i="14"/>
  <c r="P16" i="14"/>
  <c r="O16" i="14"/>
  <c r="N16" i="14"/>
  <c r="M16" i="14"/>
  <c r="K16" i="14"/>
  <c r="J16" i="14"/>
  <c r="H16" i="14"/>
  <c r="G16" i="14"/>
  <c r="F16" i="14"/>
  <c r="E16" i="14"/>
  <c r="C16" i="14"/>
  <c r="B16" i="14"/>
  <c r="T16" i="14"/>
  <c r="A15" i="14"/>
  <c r="U15" i="14"/>
  <c r="T15" i="14"/>
  <c r="S15" i="14"/>
  <c r="R15" i="14"/>
  <c r="P15" i="14"/>
  <c r="O15" i="14"/>
  <c r="N15" i="14"/>
  <c r="M15" i="14"/>
  <c r="L15" i="14"/>
  <c r="K15" i="14"/>
  <c r="J15" i="14"/>
  <c r="H15" i="14"/>
  <c r="G15" i="14"/>
  <c r="F15" i="14"/>
  <c r="E15" i="14"/>
  <c r="D15" i="14"/>
  <c r="C15" i="14"/>
  <c r="B15" i="14"/>
  <c r="Q15" i="14"/>
  <c r="A14" i="14"/>
  <c r="A13" i="14"/>
  <c r="L13" i="14"/>
  <c r="A12" i="14"/>
  <c r="K12" i="14"/>
  <c r="A11" i="14"/>
  <c r="N11" i="14"/>
  <c r="K11" i="14"/>
  <c r="C11" i="14"/>
  <c r="A10" i="14"/>
  <c r="U10" i="14"/>
  <c r="M10" i="14"/>
  <c r="K10" i="14"/>
  <c r="C10" i="14"/>
  <c r="A9" i="14"/>
  <c r="U9" i="14"/>
  <c r="M9" i="14"/>
  <c r="J9" i="14"/>
  <c r="B9" i="14"/>
  <c r="A8" i="14"/>
  <c r="U8" i="14"/>
  <c r="S8" i="14"/>
  <c r="R8" i="14"/>
  <c r="P8" i="14"/>
  <c r="O8" i="14"/>
  <c r="N8" i="14"/>
  <c r="M8" i="14"/>
  <c r="K8" i="14"/>
  <c r="J8" i="14"/>
  <c r="H8" i="14"/>
  <c r="G8" i="14"/>
  <c r="F8" i="14"/>
  <c r="E8" i="14"/>
  <c r="C8" i="14"/>
  <c r="B8" i="14"/>
  <c r="T8" i="14"/>
  <c r="A7" i="14"/>
  <c r="U7" i="14"/>
  <c r="T7" i="14"/>
  <c r="S7" i="14"/>
  <c r="R7" i="14"/>
  <c r="P7" i="14"/>
  <c r="O7" i="14"/>
  <c r="N7" i="14"/>
  <c r="M7" i="14"/>
  <c r="L7" i="14"/>
  <c r="K7" i="14"/>
  <c r="J7" i="14"/>
  <c r="H7" i="14"/>
  <c r="G7" i="14"/>
  <c r="F7" i="14"/>
  <c r="E7" i="14"/>
  <c r="D7" i="14"/>
  <c r="C7" i="14"/>
  <c r="B7" i="14"/>
  <c r="Q7" i="14"/>
  <c r="A6" i="14"/>
  <c r="R6" i="14"/>
  <c r="Q6" i="14"/>
  <c r="P6" i="14"/>
  <c r="I6" i="14"/>
  <c r="H6" i="14"/>
  <c r="G6" i="14"/>
  <c r="A5" i="14"/>
  <c r="U5" i="14"/>
  <c r="R5" i="14"/>
  <c r="L5" i="14"/>
  <c r="I5" i="14"/>
  <c r="B5" i="14"/>
  <c r="A4" i="14"/>
  <c r="U4" i="14"/>
  <c r="Q4" i="14"/>
  <c r="O4" i="14"/>
  <c r="N4" i="14"/>
  <c r="M4" i="14"/>
  <c r="L4" i="14"/>
  <c r="G4" i="14"/>
  <c r="F4" i="14"/>
  <c r="E4" i="14"/>
  <c r="D4" i="14"/>
  <c r="C4" i="14"/>
  <c r="R4" i="14"/>
  <c r="A3" i="14"/>
  <c r="R3" i="14"/>
  <c r="A2" i="14"/>
  <c r="S2" i="14"/>
  <c r="H102" i="12"/>
  <c r="G102" i="12"/>
  <c r="I101" i="12"/>
  <c r="B101" i="12"/>
  <c r="K100" i="12"/>
  <c r="H100" i="12"/>
  <c r="E100" i="12"/>
  <c r="B100" i="12"/>
  <c r="I100" i="12"/>
  <c r="H99" i="12"/>
  <c r="F99" i="12"/>
  <c r="J98" i="12"/>
  <c r="G97" i="12"/>
  <c r="E97" i="12"/>
  <c r="H97" i="12"/>
  <c r="I96" i="12"/>
  <c r="E96" i="12"/>
  <c r="H95" i="12"/>
  <c r="F95" i="12"/>
  <c r="E95" i="12"/>
  <c r="I95" i="12"/>
  <c r="H94" i="12"/>
  <c r="F93" i="12"/>
  <c r="K92" i="12"/>
  <c r="G92" i="12"/>
  <c r="B92" i="12"/>
  <c r="I92" i="12"/>
  <c r="K91" i="12"/>
  <c r="E91" i="12"/>
  <c r="B91" i="12"/>
  <c r="F91" i="12"/>
  <c r="H90" i="12"/>
  <c r="G90" i="12"/>
  <c r="F90" i="12"/>
  <c r="K90" i="12"/>
  <c r="I88" i="12"/>
  <c r="G88" i="12"/>
  <c r="B88" i="12"/>
  <c r="E88" i="12"/>
  <c r="H86" i="12"/>
  <c r="F86" i="12"/>
  <c r="E86" i="12"/>
  <c r="G86" i="12"/>
  <c r="K85" i="12"/>
  <c r="G85" i="12"/>
  <c r="J84" i="12"/>
  <c r="H84" i="12"/>
  <c r="F84" i="12"/>
  <c r="B84" i="12"/>
  <c r="I84" i="12"/>
  <c r="I83" i="12"/>
  <c r="H83" i="12"/>
  <c r="B83" i="12"/>
  <c r="F83" i="12"/>
  <c r="J82" i="12"/>
  <c r="E81" i="12"/>
  <c r="H81" i="12"/>
  <c r="I80" i="12"/>
  <c r="E80" i="12"/>
  <c r="H79" i="12"/>
  <c r="F79" i="12"/>
  <c r="E79" i="12"/>
  <c r="I79" i="12"/>
  <c r="J78" i="12"/>
  <c r="F77" i="12"/>
  <c r="K76" i="12"/>
  <c r="G76" i="12"/>
  <c r="F76" i="12"/>
  <c r="B76" i="12"/>
  <c r="I76" i="12"/>
  <c r="G75" i="12"/>
  <c r="F75" i="12"/>
  <c r="H74" i="12"/>
  <c r="F74" i="12"/>
  <c r="K74" i="12"/>
  <c r="J73" i="12"/>
  <c r="K72" i="12"/>
  <c r="I72" i="12"/>
  <c r="H72" i="12"/>
  <c r="G72" i="12"/>
  <c r="B72" i="12"/>
  <c r="E72" i="12"/>
  <c r="K71" i="12"/>
  <c r="H71" i="12"/>
  <c r="E70" i="12"/>
  <c r="G70" i="12"/>
  <c r="J68" i="12"/>
  <c r="H68" i="12"/>
  <c r="G68" i="12"/>
  <c r="F68" i="12"/>
  <c r="B68" i="12"/>
  <c r="I68" i="12"/>
  <c r="F67" i="12"/>
  <c r="B66" i="12"/>
  <c r="J66" i="12"/>
  <c r="J65" i="12"/>
  <c r="K64" i="12"/>
  <c r="I64" i="12"/>
  <c r="B64" i="12"/>
  <c r="J64" i="12"/>
  <c r="G63" i="12"/>
  <c r="I63" i="12"/>
  <c r="J62" i="12"/>
  <c r="H62" i="12"/>
  <c r="K61" i="12"/>
  <c r="I61" i="12"/>
  <c r="G61" i="12"/>
  <c r="F61" i="12"/>
  <c r="E61" i="12"/>
  <c r="B61" i="12"/>
  <c r="I60" i="12"/>
  <c r="I59" i="12"/>
  <c r="E59" i="12"/>
  <c r="B59" i="12"/>
  <c r="F59" i="12"/>
  <c r="G58" i="12"/>
  <c r="J58" i="12"/>
  <c r="E57" i="12"/>
  <c r="J57" i="12"/>
  <c r="H56" i="12"/>
  <c r="G56" i="12"/>
  <c r="E56" i="12"/>
  <c r="I56" i="12"/>
  <c r="K55" i="12"/>
  <c r="J55" i="12"/>
  <c r="H55" i="12"/>
  <c r="F55" i="12"/>
  <c r="E55" i="12"/>
  <c r="B55" i="12"/>
  <c r="I55" i="12"/>
  <c r="J54" i="12"/>
  <c r="I54" i="12"/>
  <c r="H54" i="12"/>
  <c r="G54" i="12"/>
  <c r="E54" i="12"/>
  <c r="B54" i="12"/>
  <c r="J53" i="12"/>
  <c r="H53" i="12"/>
  <c r="G53" i="12"/>
  <c r="F53" i="12"/>
  <c r="B53" i="12"/>
  <c r="I53" i="12"/>
  <c r="J51" i="12"/>
  <c r="K50" i="12"/>
  <c r="H49" i="12"/>
  <c r="J49" i="12"/>
  <c r="K48" i="12"/>
  <c r="I47" i="12"/>
  <c r="J46" i="12"/>
  <c r="K45" i="12"/>
  <c r="G45" i="12"/>
  <c r="F45" i="12"/>
  <c r="B45" i="12"/>
  <c r="I45" i="12"/>
  <c r="B44" i="12"/>
  <c r="J44" i="12"/>
  <c r="J43" i="12"/>
  <c r="I43" i="12"/>
  <c r="G43" i="12"/>
  <c r="F43" i="12"/>
  <c r="B43" i="12"/>
  <c r="H43" i="12"/>
  <c r="K42" i="12"/>
  <c r="F42" i="12"/>
  <c r="I42" i="12"/>
  <c r="J41" i="12"/>
  <c r="K40" i="12"/>
  <c r="G40" i="12"/>
  <c r="I40" i="12"/>
  <c r="H39" i="12"/>
  <c r="I39" i="12"/>
  <c r="H38" i="12"/>
  <c r="G38" i="12"/>
  <c r="B38" i="12"/>
  <c r="E38" i="12"/>
  <c r="H37" i="12"/>
  <c r="E37" i="12"/>
  <c r="I37" i="12"/>
  <c r="I36" i="12"/>
  <c r="G36" i="12"/>
  <c r="J35" i="12"/>
  <c r="K34" i="12"/>
  <c r="F34" i="12"/>
  <c r="I34" i="12"/>
  <c r="E33" i="12"/>
  <c r="I32" i="12"/>
  <c r="K31" i="12"/>
  <c r="H31" i="12"/>
  <c r="E31" i="12"/>
  <c r="B31" i="12"/>
  <c r="G31" i="12"/>
  <c r="I30" i="12"/>
  <c r="H30" i="12"/>
  <c r="F30" i="12"/>
  <c r="E30" i="12"/>
  <c r="B30" i="12"/>
  <c r="I29" i="12"/>
  <c r="I28" i="12"/>
  <c r="G28" i="12"/>
  <c r="B28" i="12"/>
  <c r="F28" i="12"/>
  <c r="H27" i="12"/>
  <c r="G27" i="12"/>
  <c r="F27" i="12"/>
  <c r="K27" i="12"/>
  <c r="B26" i="12"/>
  <c r="H26" i="12"/>
  <c r="E25" i="12"/>
  <c r="H24" i="12"/>
  <c r="G23" i="12"/>
  <c r="G21" i="12"/>
  <c r="I21" i="12"/>
  <c r="F20" i="12"/>
  <c r="K19" i="12"/>
  <c r="H18" i="12"/>
  <c r="E17" i="12"/>
  <c r="E16" i="12"/>
  <c r="I16" i="12"/>
  <c r="H15" i="12"/>
  <c r="G15" i="12"/>
  <c r="I14" i="12"/>
  <c r="F14" i="12"/>
  <c r="E14" i="12"/>
  <c r="B14" i="12"/>
  <c r="H13" i="12"/>
  <c r="E13" i="12"/>
  <c r="I13" i="12"/>
  <c r="I12" i="12"/>
  <c r="H12" i="12"/>
  <c r="E12" i="12"/>
  <c r="B12" i="12"/>
  <c r="F12" i="12"/>
  <c r="G11" i="12"/>
  <c r="F11" i="12"/>
  <c r="K11" i="12"/>
  <c r="K10" i="12"/>
  <c r="H10" i="12"/>
  <c r="H9" i="12"/>
  <c r="G9" i="12"/>
  <c r="B9" i="12"/>
  <c r="E9" i="12"/>
  <c r="F8" i="12"/>
  <c r="I8" i="12"/>
  <c r="F7" i="12"/>
  <c r="G7" i="12"/>
  <c r="H6" i="12"/>
  <c r="G6" i="12"/>
  <c r="I5" i="12"/>
  <c r="J4" i="12"/>
  <c r="G4" i="12"/>
  <c r="E4" i="12"/>
  <c r="B4" i="12"/>
  <c r="F4" i="12"/>
  <c r="K3" i="12"/>
  <c r="A2" i="12"/>
  <c r="D11" i="11"/>
  <c r="D10" i="11"/>
  <c r="D9" i="11"/>
  <c r="D8" i="11"/>
  <c r="D7" i="11"/>
  <c r="D6" i="11"/>
  <c r="C4" i="11"/>
  <c r="D24" i="11"/>
  <c r="A2" i="11"/>
  <c r="A1" i="11"/>
  <c r="D4" i="10"/>
  <c r="B2" i="10"/>
  <c r="B1" i="10"/>
  <c r="D4" i="9"/>
  <c r="B2" i="9"/>
  <c r="B1" i="9"/>
  <c r="D4" i="8"/>
  <c r="B2" i="8"/>
  <c r="B1" i="8"/>
  <c r="B4" i="7"/>
  <c r="A2" i="7"/>
  <c r="A1" i="7"/>
  <c r="D4" i="6"/>
  <c r="B2" i="6"/>
  <c r="B1" i="6"/>
  <c r="B4" i="5"/>
  <c r="A2" i="5"/>
  <c r="A1" i="5"/>
  <c r="F31" i="4"/>
  <c r="A31" i="4"/>
  <c r="C31" i="4"/>
  <c r="F30" i="4"/>
  <c r="A30" i="4"/>
  <c r="C30" i="4"/>
  <c r="F29" i="4"/>
  <c r="A29" i="4"/>
  <c r="C29" i="4"/>
  <c r="F28" i="4"/>
  <c r="A28" i="4"/>
  <c r="C28" i="4"/>
  <c r="F27" i="4"/>
  <c r="A27" i="4"/>
  <c r="C27" i="4"/>
  <c r="F26" i="4"/>
  <c r="A26" i="4"/>
  <c r="C26" i="4"/>
  <c r="F25" i="4"/>
  <c r="A25" i="4"/>
  <c r="C25" i="4"/>
  <c r="F24" i="4"/>
  <c r="A24" i="4"/>
  <c r="C24" i="4"/>
  <c r="F23" i="4"/>
  <c r="A23" i="4"/>
  <c r="C23" i="4"/>
  <c r="F22" i="4"/>
  <c r="A22" i="4"/>
  <c r="C22" i="4"/>
  <c r="F21" i="4"/>
  <c r="A21" i="4"/>
  <c r="C21" i="4"/>
  <c r="F20" i="4"/>
  <c r="A20" i="4"/>
  <c r="C20" i="4"/>
  <c r="F19" i="4"/>
  <c r="A19" i="4"/>
  <c r="C19" i="4"/>
  <c r="F18" i="4"/>
  <c r="A18" i="4"/>
  <c r="C18" i="4"/>
  <c r="F17" i="4"/>
  <c r="A17" i="4"/>
  <c r="C17" i="4"/>
  <c r="F16" i="4"/>
  <c r="A16" i="4"/>
  <c r="C16" i="4"/>
  <c r="F15" i="4"/>
  <c r="A15" i="4"/>
  <c r="C15" i="4"/>
  <c r="F14" i="4"/>
  <c r="A14" i="4"/>
  <c r="C14" i="4"/>
  <c r="F13" i="4"/>
  <c r="A13" i="4"/>
  <c r="C13" i="4"/>
  <c r="F12" i="4"/>
  <c r="A12" i="4"/>
  <c r="C12" i="4"/>
  <c r="F11" i="4"/>
  <c r="A11" i="4"/>
  <c r="C11" i="4"/>
  <c r="F10" i="4"/>
  <c r="A10" i="4"/>
  <c r="C10" i="4"/>
  <c r="F9" i="4"/>
  <c r="A9" i="4"/>
  <c r="C9" i="4"/>
  <c r="F8" i="4"/>
  <c r="A8" i="4"/>
  <c r="C8" i="4"/>
  <c r="C4" i="4"/>
  <c r="A2" i="4"/>
  <c r="A1" i="4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C4" i="3"/>
  <c r="A2" i="3"/>
  <c r="A1" i="3"/>
  <c r="AM109" i="2"/>
  <c r="CE109" i="2"/>
  <c r="BE109" i="2"/>
  <c r="BF109" i="2"/>
  <c r="AX109" i="2"/>
  <c r="AY109" i="2"/>
  <c r="AZ109" i="2"/>
  <c r="AV109" i="2"/>
  <c r="AU109" i="2"/>
  <c r="AT109" i="2"/>
  <c r="AS109" i="2"/>
  <c r="AR109" i="2"/>
  <c r="AQ109" i="2"/>
  <c r="AO109" i="2"/>
  <c r="AP109" i="2"/>
  <c r="AN109" i="2"/>
  <c r="AJ109" i="2"/>
  <c r="F109" i="2"/>
  <c r="BE108" i="2"/>
  <c r="BF108" i="2"/>
  <c r="AX108" i="2"/>
  <c r="AY108" i="2"/>
  <c r="AZ108" i="2"/>
  <c r="AQ108" i="2"/>
  <c r="AR108" i="2"/>
  <c r="AS108" i="2"/>
  <c r="AT108" i="2"/>
  <c r="AU108" i="2"/>
  <c r="AV108" i="2"/>
  <c r="AW108" i="2"/>
  <c r="BC108" i="2"/>
  <c r="AO108" i="2"/>
  <c r="AP108" i="2"/>
  <c r="AM108" i="2"/>
  <c r="AN108" i="2"/>
  <c r="CE108" i="2"/>
  <c r="AJ108" i="2"/>
  <c r="F108" i="2"/>
  <c r="AM107" i="2"/>
  <c r="CE107" i="2"/>
  <c r="BE107" i="2"/>
  <c r="BF107" i="2"/>
  <c r="AX107" i="2"/>
  <c r="AY107" i="2"/>
  <c r="AV107" i="2"/>
  <c r="AU107" i="2"/>
  <c r="AT107" i="2"/>
  <c r="AS107" i="2"/>
  <c r="AR107" i="2"/>
  <c r="AQ107" i="2"/>
  <c r="AW107" i="2"/>
  <c r="BC107" i="2"/>
  <c r="AO107" i="2"/>
  <c r="AP107" i="2"/>
  <c r="AN107" i="2"/>
  <c r="AJ107" i="2"/>
  <c r="F107" i="2"/>
  <c r="BE106" i="2"/>
  <c r="BF106" i="2"/>
  <c r="AX106" i="2"/>
  <c r="AY106" i="2"/>
  <c r="BA106" i="2"/>
  <c r="AV106" i="2"/>
  <c r="AU106" i="2"/>
  <c r="AT106" i="2"/>
  <c r="AS106" i="2"/>
  <c r="AR106" i="2"/>
  <c r="AQ106" i="2"/>
  <c r="AO106" i="2"/>
  <c r="AP106" i="2"/>
  <c r="AM106" i="2"/>
  <c r="AN106" i="2"/>
  <c r="BB106" i="2"/>
  <c r="CE106" i="2"/>
  <c r="AJ106" i="2"/>
  <c r="F106" i="2"/>
  <c r="AM105" i="2"/>
  <c r="CE105" i="2"/>
  <c r="BE105" i="2"/>
  <c r="BF105" i="2"/>
  <c r="AX105" i="2"/>
  <c r="AY105" i="2"/>
  <c r="AV105" i="2"/>
  <c r="AU105" i="2"/>
  <c r="AT105" i="2"/>
  <c r="AQ105" i="2"/>
  <c r="AR105" i="2"/>
  <c r="AS105" i="2"/>
  <c r="AW105" i="2"/>
  <c r="BC105" i="2"/>
  <c r="AO105" i="2"/>
  <c r="AP105" i="2"/>
  <c r="AN105" i="2"/>
  <c r="AJ105" i="2"/>
  <c r="F105" i="2"/>
  <c r="AM104" i="2"/>
  <c r="CE104" i="2"/>
  <c r="BE104" i="2"/>
  <c r="BF104" i="2"/>
  <c r="AX104" i="2"/>
  <c r="AY104" i="2"/>
  <c r="AV104" i="2"/>
  <c r="AU104" i="2"/>
  <c r="AT104" i="2"/>
  <c r="AS104" i="2"/>
  <c r="AQ104" i="2"/>
  <c r="AR104" i="2"/>
  <c r="AW104" i="2"/>
  <c r="BC104" i="2"/>
  <c r="AO104" i="2"/>
  <c r="AP104" i="2"/>
  <c r="AN104" i="2"/>
  <c r="BB104" i="2"/>
  <c r="AJ104" i="2"/>
  <c r="F104" i="2"/>
  <c r="BE103" i="2"/>
  <c r="BF103" i="2"/>
  <c r="AX103" i="2"/>
  <c r="AY103" i="2"/>
  <c r="AQ103" i="2"/>
  <c r="AR103" i="2"/>
  <c r="AS103" i="2"/>
  <c r="AT103" i="2"/>
  <c r="AU103" i="2"/>
  <c r="AV103" i="2"/>
  <c r="AW103" i="2"/>
  <c r="BC103" i="2"/>
  <c r="AO103" i="2"/>
  <c r="AP103" i="2"/>
  <c r="AM103" i="2"/>
  <c r="CE103" i="2"/>
  <c r="AJ103" i="2"/>
  <c r="F103" i="2"/>
  <c r="BE102" i="2"/>
  <c r="BF102" i="2"/>
  <c r="AX102" i="2"/>
  <c r="AY102" i="2"/>
  <c r="AV102" i="2"/>
  <c r="AU102" i="2"/>
  <c r="AT102" i="2"/>
  <c r="AS102" i="2"/>
  <c r="AR102" i="2"/>
  <c r="AQ102" i="2"/>
  <c r="AW102" i="2"/>
  <c r="BC102" i="2"/>
  <c r="AO102" i="2"/>
  <c r="AP102" i="2"/>
  <c r="AM102" i="2"/>
  <c r="CE102" i="2"/>
  <c r="AJ102" i="2"/>
  <c r="F102" i="2"/>
  <c r="BE101" i="2"/>
  <c r="BF101" i="2"/>
  <c r="AX101" i="2"/>
  <c r="AY101" i="2"/>
  <c r="AV101" i="2"/>
  <c r="AU101" i="2"/>
  <c r="AT101" i="2"/>
  <c r="AS101" i="2"/>
  <c r="AQ101" i="2"/>
  <c r="AR101" i="2"/>
  <c r="AW101" i="2"/>
  <c r="BC101" i="2"/>
  <c r="AO101" i="2"/>
  <c r="AP101" i="2"/>
  <c r="AM101" i="2"/>
  <c r="CE101" i="2"/>
  <c r="AJ101" i="2"/>
  <c r="F101" i="2"/>
  <c r="AM100" i="2"/>
  <c r="CE100" i="2"/>
  <c r="BE100" i="2"/>
  <c r="BF100" i="2"/>
  <c r="AX100" i="2"/>
  <c r="AY100" i="2"/>
  <c r="AV100" i="2"/>
  <c r="AU100" i="2"/>
  <c r="AT100" i="2"/>
  <c r="AS100" i="2"/>
  <c r="AR100" i="2"/>
  <c r="AQ100" i="2"/>
  <c r="AW100" i="2"/>
  <c r="BC100" i="2"/>
  <c r="AO100" i="2"/>
  <c r="AP100" i="2"/>
  <c r="AN100" i="2"/>
  <c r="AJ100" i="2"/>
  <c r="F100" i="2"/>
  <c r="BE99" i="2"/>
  <c r="BF99" i="2"/>
  <c r="AX99" i="2"/>
  <c r="AY99" i="2"/>
  <c r="AV99" i="2"/>
  <c r="AU99" i="2"/>
  <c r="AT99" i="2"/>
  <c r="AS99" i="2"/>
  <c r="AR99" i="2"/>
  <c r="AQ99" i="2"/>
  <c r="AW99" i="2"/>
  <c r="BC99" i="2"/>
  <c r="AO99" i="2"/>
  <c r="AP99" i="2"/>
  <c r="AM99" i="2"/>
  <c r="AN99" i="2"/>
  <c r="CE99" i="2"/>
  <c r="AJ99" i="2"/>
  <c r="F99" i="2"/>
  <c r="AM98" i="2"/>
  <c r="CE98" i="2"/>
  <c r="BE98" i="2"/>
  <c r="BF98" i="2"/>
  <c r="AX98" i="2"/>
  <c r="AY98" i="2"/>
  <c r="BA98" i="2"/>
  <c r="AV98" i="2"/>
  <c r="AU98" i="2"/>
  <c r="AT98" i="2"/>
  <c r="AS98" i="2"/>
  <c r="AR98" i="2"/>
  <c r="AQ98" i="2"/>
  <c r="AW98" i="2"/>
  <c r="BC98" i="2"/>
  <c r="AO98" i="2"/>
  <c r="AP98" i="2"/>
  <c r="AN98" i="2"/>
  <c r="AJ98" i="2"/>
  <c r="F98" i="2"/>
  <c r="AM97" i="2"/>
  <c r="CE97" i="2"/>
  <c r="BE97" i="2"/>
  <c r="BF97" i="2"/>
  <c r="AX97" i="2"/>
  <c r="AY97" i="2"/>
  <c r="BA97" i="2"/>
  <c r="AV97" i="2"/>
  <c r="AU97" i="2"/>
  <c r="AT97" i="2"/>
  <c r="AS97" i="2"/>
  <c r="AR97" i="2"/>
  <c r="AQ97" i="2"/>
  <c r="AW97" i="2"/>
  <c r="BC97" i="2"/>
  <c r="AO97" i="2"/>
  <c r="AP97" i="2"/>
  <c r="AN97" i="2"/>
  <c r="AJ97" i="2"/>
  <c r="F97" i="2"/>
  <c r="BE96" i="2"/>
  <c r="BF96" i="2"/>
  <c r="AX96" i="2"/>
  <c r="AY96" i="2"/>
  <c r="AV96" i="2"/>
  <c r="AU96" i="2"/>
  <c r="AT96" i="2"/>
  <c r="AS96" i="2"/>
  <c r="AR96" i="2"/>
  <c r="AQ96" i="2"/>
  <c r="AW96" i="2"/>
  <c r="BC96" i="2"/>
  <c r="AO96" i="2"/>
  <c r="AP96" i="2"/>
  <c r="AM96" i="2"/>
  <c r="AN96" i="2"/>
  <c r="CE96" i="2"/>
  <c r="AJ96" i="2"/>
  <c r="F96" i="2"/>
  <c r="BE95" i="2"/>
  <c r="BF95" i="2"/>
  <c r="AX95" i="2"/>
  <c r="AY95" i="2"/>
  <c r="AV95" i="2"/>
  <c r="AU95" i="2"/>
  <c r="AQ95" i="2"/>
  <c r="AR95" i="2"/>
  <c r="AS95" i="2"/>
  <c r="AT95" i="2"/>
  <c r="AW95" i="2"/>
  <c r="BC95" i="2"/>
  <c r="AO95" i="2"/>
  <c r="AP95" i="2"/>
  <c r="AM95" i="2"/>
  <c r="CE95" i="2"/>
  <c r="AJ95" i="2"/>
  <c r="F95" i="2"/>
  <c r="AM94" i="2"/>
  <c r="CE94" i="2"/>
  <c r="BE94" i="2"/>
  <c r="BF94" i="2"/>
  <c r="AX94" i="2"/>
  <c r="AY94" i="2"/>
  <c r="AV94" i="2"/>
  <c r="AU94" i="2"/>
  <c r="AT94" i="2"/>
  <c r="AS94" i="2"/>
  <c r="AR94" i="2"/>
  <c r="AQ94" i="2"/>
  <c r="AW94" i="2"/>
  <c r="BC94" i="2"/>
  <c r="AO94" i="2"/>
  <c r="AP94" i="2"/>
  <c r="AN94" i="2"/>
  <c r="AJ94" i="2"/>
  <c r="F94" i="2"/>
  <c r="BE93" i="2"/>
  <c r="BF93" i="2"/>
  <c r="AX93" i="2"/>
  <c r="AY93" i="2"/>
  <c r="AV93" i="2"/>
  <c r="AU93" i="2"/>
  <c r="AT93" i="2"/>
  <c r="AS93" i="2"/>
  <c r="AQ93" i="2"/>
  <c r="AR93" i="2"/>
  <c r="AW93" i="2"/>
  <c r="BC93" i="2"/>
  <c r="AO93" i="2"/>
  <c r="AP93" i="2"/>
  <c r="AM93" i="2"/>
  <c r="CE93" i="2"/>
  <c r="AJ93" i="2"/>
  <c r="F93" i="2"/>
  <c r="AM92" i="2"/>
  <c r="CE92" i="2"/>
  <c r="BE92" i="2"/>
  <c r="BF92" i="2"/>
  <c r="AX92" i="2"/>
  <c r="AY92" i="2"/>
  <c r="AV92" i="2"/>
  <c r="AU92" i="2"/>
  <c r="AT92" i="2"/>
  <c r="AS92" i="2"/>
  <c r="AR92" i="2"/>
  <c r="AQ92" i="2"/>
  <c r="AW92" i="2"/>
  <c r="BC92" i="2"/>
  <c r="AO92" i="2"/>
  <c r="AP92" i="2"/>
  <c r="AN92" i="2"/>
  <c r="AJ92" i="2"/>
  <c r="F92" i="2"/>
  <c r="BE91" i="2"/>
  <c r="BF91" i="2"/>
  <c r="AX91" i="2"/>
  <c r="AY91" i="2"/>
  <c r="BA91" i="2"/>
  <c r="AV91" i="2"/>
  <c r="AU91" i="2"/>
  <c r="AT91" i="2"/>
  <c r="AS91" i="2"/>
  <c r="AR91" i="2"/>
  <c r="AQ91" i="2"/>
  <c r="AW91" i="2"/>
  <c r="BC91" i="2"/>
  <c r="AO91" i="2"/>
  <c r="AP91" i="2"/>
  <c r="AM91" i="2"/>
  <c r="CE91" i="2"/>
  <c r="AJ91" i="2"/>
  <c r="F91" i="2"/>
  <c r="AM90" i="2"/>
  <c r="CE90" i="2"/>
  <c r="BE90" i="2"/>
  <c r="BF90" i="2"/>
  <c r="AX90" i="2"/>
  <c r="AY90" i="2"/>
  <c r="AV90" i="2"/>
  <c r="AU90" i="2"/>
  <c r="AT90" i="2"/>
  <c r="AS90" i="2"/>
  <c r="AR90" i="2"/>
  <c r="AQ90" i="2"/>
  <c r="AW90" i="2"/>
  <c r="BC90" i="2"/>
  <c r="AO90" i="2"/>
  <c r="AP90" i="2"/>
  <c r="AN90" i="2"/>
  <c r="AJ90" i="2"/>
  <c r="F90" i="2"/>
  <c r="AM89" i="2"/>
  <c r="CE89" i="2"/>
  <c r="BE89" i="2"/>
  <c r="BF89" i="2"/>
  <c r="AX89" i="2"/>
  <c r="AY89" i="2"/>
  <c r="AQ89" i="2"/>
  <c r="AR89" i="2"/>
  <c r="AS89" i="2"/>
  <c r="AT89" i="2"/>
  <c r="AU89" i="2"/>
  <c r="AV89" i="2"/>
  <c r="AW89" i="2"/>
  <c r="BC89" i="2"/>
  <c r="AO89" i="2"/>
  <c r="AP89" i="2"/>
  <c r="AN89" i="2"/>
  <c r="BB89" i="2"/>
  <c r="AJ89" i="2"/>
  <c r="F89" i="2"/>
  <c r="BE88" i="2"/>
  <c r="BF88" i="2"/>
  <c r="AX88" i="2"/>
  <c r="AY88" i="2"/>
  <c r="AV88" i="2"/>
  <c r="AU88" i="2"/>
  <c r="AT88" i="2"/>
  <c r="AS88" i="2"/>
  <c r="AR88" i="2"/>
  <c r="AQ88" i="2"/>
  <c r="AW88" i="2"/>
  <c r="BC88" i="2"/>
  <c r="AO88" i="2"/>
  <c r="AP88" i="2"/>
  <c r="AM88" i="2"/>
  <c r="AN88" i="2"/>
  <c r="CE88" i="2"/>
  <c r="AJ88" i="2"/>
  <c r="F88" i="2"/>
  <c r="BE87" i="2"/>
  <c r="BF87" i="2"/>
  <c r="AX87" i="2"/>
  <c r="AY87" i="2"/>
  <c r="BA87" i="2"/>
  <c r="AV87" i="2"/>
  <c r="AU87" i="2"/>
  <c r="AT87" i="2"/>
  <c r="AS87" i="2"/>
  <c r="AR87" i="2"/>
  <c r="AQ87" i="2"/>
  <c r="AW87" i="2"/>
  <c r="BC87" i="2"/>
  <c r="AO87" i="2"/>
  <c r="AP87" i="2"/>
  <c r="AM87" i="2"/>
  <c r="CE87" i="2"/>
  <c r="AJ87" i="2"/>
  <c r="F87" i="2"/>
  <c r="AM86" i="2"/>
  <c r="CE86" i="2"/>
  <c r="BE86" i="2"/>
  <c r="BF86" i="2"/>
  <c r="AX86" i="2"/>
  <c r="AY86" i="2"/>
  <c r="AV86" i="2"/>
  <c r="AU86" i="2"/>
  <c r="AT86" i="2"/>
  <c r="AS86" i="2"/>
  <c r="AR86" i="2"/>
  <c r="AQ86" i="2"/>
  <c r="AW86" i="2"/>
  <c r="BC86" i="2"/>
  <c r="AO86" i="2"/>
  <c r="AP86" i="2"/>
  <c r="AN86" i="2"/>
  <c r="AJ86" i="2"/>
  <c r="F86" i="2"/>
  <c r="BE85" i="2"/>
  <c r="BF85" i="2"/>
  <c r="AX85" i="2"/>
  <c r="AY85" i="2"/>
  <c r="AV85" i="2"/>
  <c r="AU85" i="2"/>
  <c r="AT85" i="2"/>
  <c r="AS85" i="2"/>
  <c r="AQ85" i="2"/>
  <c r="AR85" i="2"/>
  <c r="AW85" i="2"/>
  <c r="BC85" i="2"/>
  <c r="AO85" i="2"/>
  <c r="AP85" i="2"/>
  <c r="AM85" i="2"/>
  <c r="CE85" i="2"/>
  <c r="AJ85" i="2"/>
  <c r="F85" i="2"/>
  <c r="AM84" i="2"/>
  <c r="CE84" i="2"/>
  <c r="BE84" i="2"/>
  <c r="BF84" i="2"/>
  <c r="AX84" i="2"/>
  <c r="AY84" i="2"/>
  <c r="AV84" i="2"/>
  <c r="AU84" i="2"/>
  <c r="AT84" i="2"/>
  <c r="AS84" i="2"/>
  <c r="AR84" i="2"/>
  <c r="AQ84" i="2"/>
  <c r="AW84" i="2"/>
  <c r="BC84" i="2"/>
  <c r="AO84" i="2"/>
  <c r="AP84" i="2"/>
  <c r="AN84" i="2"/>
  <c r="AJ84" i="2"/>
  <c r="F84" i="2"/>
  <c r="BE83" i="2"/>
  <c r="BF83" i="2"/>
  <c r="AX83" i="2"/>
  <c r="AY83" i="2"/>
  <c r="BA83" i="2"/>
  <c r="AV83" i="2"/>
  <c r="AU83" i="2"/>
  <c r="AT83" i="2"/>
  <c r="AS83" i="2"/>
  <c r="AR83" i="2"/>
  <c r="AQ83" i="2"/>
  <c r="AW83" i="2"/>
  <c r="BC83" i="2"/>
  <c r="AO83" i="2"/>
  <c r="AP83" i="2"/>
  <c r="AM83" i="2"/>
  <c r="CE83" i="2"/>
  <c r="AJ83" i="2"/>
  <c r="F83" i="2"/>
  <c r="AM82" i="2"/>
  <c r="CE82" i="2"/>
  <c r="BE82" i="2"/>
  <c r="BF82" i="2"/>
  <c r="AX82" i="2"/>
  <c r="AY82" i="2"/>
  <c r="AV82" i="2"/>
  <c r="AU82" i="2"/>
  <c r="AT82" i="2"/>
  <c r="AS82" i="2"/>
  <c r="AR82" i="2"/>
  <c r="AQ82" i="2"/>
  <c r="AW82" i="2"/>
  <c r="BC82" i="2"/>
  <c r="AO82" i="2"/>
  <c r="AP82" i="2"/>
  <c r="AN82" i="2"/>
  <c r="AJ82" i="2"/>
  <c r="F82" i="2"/>
  <c r="AM81" i="2"/>
  <c r="CE81" i="2"/>
  <c r="BE81" i="2"/>
  <c r="BF81" i="2"/>
  <c r="AX81" i="2"/>
  <c r="AY81" i="2"/>
  <c r="AZ81" i="2"/>
  <c r="AQ81" i="2"/>
  <c r="AR81" i="2"/>
  <c r="AS81" i="2"/>
  <c r="AT81" i="2"/>
  <c r="AU81" i="2"/>
  <c r="AV81" i="2"/>
  <c r="AW81" i="2"/>
  <c r="BC81" i="2"/>
  <c r="AO81" i="2"/>
  <c r="AP81" i="2"/>
  <c r="AN81" i="2"/>
  <c r="BB81" i="2"/>
  <c r="AJ81" i="2"/>
  <c r="F81" i="2"/>
  <c r="BE80" i="2"/>
  <c r="BF80" i="2"/>
  <c r="AX80" i="2"/>
  <c r="AY80" i="2"/>
  <c r="AV80" i="2"/>
  <c r="AU80" i="2"/>
  <c r="AT80" i="2"/>
  <c r="AS80" i="2"/>
  <c r="AR80" i="2"/>
  <c r="AQ80" i="2"/>
  <c r="AW80" i="2"/>
  <c r="BC80" i="2"/>
  <c r="AO80" i="2"/>
  <c r="AP80" i="2"/>
  <c r="AM80" i="2"/>
  <c r="AN80" i="2"/>
  <c r="CE80" i="2"/>
  <c r="AJ80" i="2"/>
  <c r="F80" i="2"/>
  <c r="BE79" i="2"/>
  <c r="BF79" i="2"/>
  <c r="AX79" i="2"/>
  <c r="AY79" i="2"/>
  <c r="BA79" i="2"/>
  <c r="AV79" i="2"/>
  <c r="AU79" i="2"/>
  <c r="AT79" i="2"/>
  <c r="AS79" i="2"/>
  <c r="AR79" i="2"/>
  <c r="AQ79" i="2"/>
  <c r="AW79" i="2"/>
  <c r="BC79" i="2"/>
  <c r="AO79" i="2"/>
  <c r="AP79" i="2"/>
  <c r="AM79" i="2"/>
  <c r="CE79" i="2"/>
  <c r="AJ79" i="2"/>
  <c r="F79" i="2"/>
  <c r="AM78" i="2"/>
  <c r="CE78" i="2"/>
  <c r="BE78" i="2"/>
  <c r="BF78" i="2"/>
  <c r="AX78" i="2"/>
  <c r="AY78" i="2"/>
  <c r="AV78" i="2"/>
  <c r="AU78" i="2"/>
  <c r="AT78" i="2"/>
  <c r="AS78" i="2"/>
  <c r="AR78" i="2"/>
  <c r="AQ78" i="2"/>
  <c r="AW78" i="2"/>
  <c r="BC78" i="2"/>
  <c r="AO78" i="2"/>
  <c r="AP78" i="2"/>
  <c r="AN78" i="2"/>
  <c r="AJ78" i="2"/>
  <c r="F78" i="2"/>
  <c r="BE77" i="2"/>
  <c r="BF77" i="2"/>
  <c r="AX77" i="2"/>
  <c r="AY77" i="2"/>
  <c r="AV77" i="2"/>
  <c r="AU77" i="2"/>
  <c r="AT77" i="2"/>
  <c r="AS77" i="2"/>
  <c r="AQ77" i="2"/>
  <c r="AR77" i="2"/>
  <c r="AW77" i="2"/>
  <c r="BC77" i="2"/>
  <c r="AO77" i="2"/>
  <c r="AP77" i="2"/>
  <c r="AM77" i="2"/>
  <c r="CE77" i="2"/>
  <c r="AJ77" i="2"/>
  <c r="F77" i="2"/>
  <c r="AM76" i="2"/>
  <c r="CE76" i="2"/>
  <c r="BE76" i="2"/>
  <c r="BF76" i="2"/>
  <c r="AX76" i="2"/>
  <c r="AY76" i="2"/>
  <c r="AV76" i="2"/>
  <c r="AU76" i="2"/>
  <c r="AT76" i="2"/>
  <c r="AS76" i="2"/>
  <c r="AR76" i="2"/>
  <c r="AQ76" i="2"/>
  <c r="AW76" i="2"/>
  <c r="BC76" i="2"/>
  <c r="AO76" i="2"/>
  <c r="AP76" i="2"/>
  <c r="AN76" i="2"/>
  <c r="AJ76" i="2"/>
  <c r="F76" i="2"/>
  <c r="BE75" i="2"/>
  <c r="BF75" i="2"/>
  <c r="AX75" i="2"/>
  <c r="AY75" i="2"/>
  <c r="BA75" i="2"/>
  <c r="AV75" i="2"/>
  <c r="AU75" i="2"/>
  <c r="AT75" i="2"/>
  <c r="AS75" i="2"/>
  <c r="AR75" i="2"/>
  <c r="AQ75" i="2"/>
  <c r="AW75" i="2"/>
  <c r="BC75" i="2"/>
  <c r="AO75" i="2"/>
  <c r="AP75" i="2"/>
  <c r="AM75" i="2"/>
  <c r="CE75" i="2"/>
  <c r="AJ75" i="2"/>
  <c r="F75" i="2"/>
  <c r="AM74" i="2"/>
  <c r="CE74" i="2"/>
  <c r="BE74" i="2"/>
  <c r="BF74" i="2"/>
  <c r="AX74" i="2"/>
  <c r="AY74" i="2"/>
  <c r="AV74" i="2"/>
  <c r="AU74" i="2"/>
  <c r="AT74" i="2"/>
  <c r="AS74" i="2"/>
  <c r="AR74" i="2"/>
  <c r="AQ74" i="2"/>
  <c r="AW74" i="2"/>
  <c r="BC74" i="2"/>
  <c r="AO74" i="2"/>
  <c r="AP74" i="2"/>
  <c r="AN74" i="2"/>
  <c r="BB74" i="2"/>
  <c r="AJ74" i="2"/>
  <c r="F74" i="2"/>
  <c r="AM73" i="2"/>
  <c r="CE73" i="2"/>
  <c r="BE73" i="2"/>
  <c r="BF73" i="2"/>
  <c r="AX73" i="2"/>
  <c r="AY73" i="2"/>
  <c r="AQ73" i="2"/>
  <c r="AR73" i="2"/>
  <c r="AS73" i="2"/>
  <c r="AT73" i="2"/>
  <c r="AU73" i="2"/>
  <c r="AV73" i="2"/>
  <c r="AW73" i="2"/>
  <c r="BC73" i="2"/>
  <c r="AO73" i="2"/>
  <c r="AP73" i="2"/>
  <c r="AN73" i="2"/>
  <c r="AK73" i="2"/>
  <c r="AJ73" i="2"/>
  <c r="AH73" i="2"/>
  <c r="AE73" i="2"/>
  <c r="F73" i="2"/>
  <c r="BE72" i="2"/>
  <c r="BF72" i="2"/>
  <c r="AX72" i="2"/>
  <c r="AY72" i="2"/>
  <c r="AV72" i="2"/>
  <c r="AU72" i="2"/>
  <c r="AT72" i="2"/>
  <c r="AS72" i="2"/>
  <c r="AR72" i="2"/>
  <c r="AQ72" i="2"/>
  <c r="AW72" i="2"/>
  <c r="BC72" i="2"/>
  <c r="AO72" i="2"/>
  <c r="AP72" i="2"/>
  <c r="AM72" i="2"/>
  <c r="AN72" i="2"/>
  <c r="CE72" i="2"/>
  <c r="AK72" i="2"/>
  <c r="AH72" i="2"/>
  <c r="AE72" i="2"/>
  <c r="AJ72" i="2"/>
  <c r="F72" i="2"/>
  <c r="BE71" i="2"/>
  <c r="BF71" i="2"/>
  <c r="AX71" i="2"/>
  <c r="AY71" i="2"/>
  <c r="BA71" i="2"/>
  <c r="AV71" i="2"/>
  <c r="AU71" i="2"/>
  <c r="AT71" i="2"/>
  <c r="AS71" i="2"/>
  <c r="AR71" i="2"/>
  <c r="AQ71" i="2"/>
  <c r="AO71" i="2"/>
  <c r="AP71" i="2"/>
  <c r="AM71" i="2"/>
  <c r="CE71" i="2"/>
  <c r="AK71" i="2"/>
  <c r="AJ71" i="2"/>
  <c r="AH71" i="2"/>
  <c r="AE71" i="2"/>
  <c r="F71" i="2"/>
  <c r="AM70" i="2"/>
  <c r="CE70" i="2"/>
  <c r="BE70" i="2"/>
  <c r="BF70" i="2"/>
  <c r="AX70" i="2"/>
  <c r="AY70" i="2"/>
  <c r="AV70" i="2"/>
  <c r="AU70" i="2"/>
  <c r="AT70" i="2"/>
  <c r="AS70" i="2"/>
  <c r="AR70" i="2"/>
  <c r="AQ70" i="2"/>
  <c r="AO70" i="2"/>
  <c r="AP70" i="2"/>
  <c r="AN70" i="2"/>
  <c r="AK70" i="2"/>
  <c r="AH70" i="2"/>
  <c r="AE70" i="2"/>
  <c r="AJ70" i="2"/>
  <c r="F70" i="2"/>
  <c r="BE69" i="2"/>
  <c r="BF69" i="2"/>
  <c r="AX69" i="2"/>
  <c r="AY69" i="2"/>
  <c r="AV69" i="2"/>
  <c r="AU69" i="2"/>
  <c r="AT69" i="2"/>
  <c r="AS69" i="2"/>
  <c r="AR69" i="2"/>
  <c r="AQ69" i="2"/>
  <c r="AO69" i="2"/>
  <c r="AP69" i="2"/>
  <c r="AM69" i="2"/>
  <c r="CE69" i="2"/>
  <c r="AK69" i="2"/>
  <c r="AH69" i="2"/>
  <c r="AE69" i="2"/>
  <c r="AJ69" i="2"/>
  <c r="F69" i="2"/>
  <c r="AM68" i="2"/>
  <c r="CE68" i="2"/>
  <c r="BE68" i="2"/>
  <c r="BF68" i="2"/>
  <c r="AX68" i="2"/>
  <c r="AY68" i="2"/>
  <c r="AV68" i="2"/>
  <c r="AU68" i="2"/>
  <c r="AT68" i="2"/>
  <c r="AS68" i="2"/>
  <c r="AR68" i="2"/>
  <c r="AQ68" i="2"/>
  <c r="AW68" i="2"/>
  <c r="BC68" i="2"/>
  <c r="AO68" i="2"/>
  <c r="AP68" i="2"/>
  <c r="AN68" i="2"/>
  <c r="AK68" i="2"/>
  <c r="AJ68" i="2"/>
  <c r="AH68" i="2"/>
  <c r="AE68" i="2"/>
  <c r="F68" i="2"/>
  <c r="BE67" i="2"/>
  <c r="BF67" i="2"/>
  <c r="AX67" i="2"/>
  <c r="AY67" i="2"/>
  <c r="BA67" i="2"/>
  <c r="AV67" i="2"/>
  <c r="AU67" i="2"/>
  <c r="AT67" i="2"/>
  <c r="AS67" i="2"/>
  <c r="AR67" i="2"/>
  <c r="AQ67" i="2"/>
  <c r="AW67" i="2"/>
  <c r="BC67" i="2"/>
  <c r="AO67" i="2"/>
  <c r="AP67" i="2"/>
  <c r="AM67" i="2"/>
  <c r="CE67" i="2"/>
  <c r="AK67" i="2"/>
  <c r="AJ67" i="2"/>
  <c r="AH67" i="2"/>
  <c r="AE67" i="2"/>
  <c r="F67" i="2"/>
  <c r="AM66" i="2"/>
  <c r="CE66" i="2"/>
  <c r="BE66" i="2"/>
  <c r="BF66" i="2"/>
  <c r="AX66" i="2"/>
  <c r="AY66" i="2"/>
  <c r="AV66" i="2"/>
  <c r="AU66" i="2"/>
  <c r="AT66" i="2"/>
  <c r="AS66" i="2"/>
  <c r="AR66" i="2"/>
  <c r="AQ66" i="2"/>
  <c r="AW66" i="2"/>
  <c r="BC66" i="2"/>
  <c r="AO66" i="2"/>
  <c r="AP66" i="2"/>
  <c r="AN66" i="2"/>
  <c r="BB66" i="2"/>
  <c r="AK66" i="2"/>
  <c r="AH66" i="2"/>
  <c r="AE66" i="2"/>
  <c r="AJ66" i="2"/>
  <c r="F66" i="2"/>
  <c r="AM65" i="2"/>
  <c r="CE65" i="2"/>
  <c r="BE65" i="2"/>
  <c r="BF65" i="2"/>
  <c r="AX65" i="2"/>
  <c r="AY65" i="2"/>
  <c r="AZ65" i="2"/>
  <c r="AV65" i="2"/>
  <c r="AU65" i="2"/>
  <c r="AQ65" i="2"/>
  <c r="AR65" i="2"/>
  <c r="AS65" i="2"/>
  <c r="AT65" i="2"/>
  <c r="AW65" i="2"/>
  <c r="BC65" i="2"/>
  <c r="AO65" i="2"/>
  <c r="AP65" i="2"/>
  <c r="AN65" i="2"/>
  <c r="BB65" i="2"/>
  <c r="AK65" i="2"/>
  <c r="AJ65" i="2"/>
  <c r="AH65" i="2"/>
  <c r="AE65" i="2"/>
  <c r="F65" i="2"/>
  <c r="BE64" i="2"/>
  <c r="BF64" i="2"/>
  <c r="AX64" i="2"/>
  <c r="AY64" i="2"/>
  <c r="AV64" i="2"/>
  <c r="AU64" i="2"/>
  <c r="AT64" i="2"/>
  <c r="AS64" i="2"/>
  <c r="AR64" i="2"/>
  <c r="AQ64" i="2"/>
  <c r="AO64" i="2"/>
  <c r="AP64" i="2"/>
  <c r="AM64" i="2"/>
  <c r="AN64" i="2"/>
  <c r="CE64" i="2"/>
  <c r="AK64" i="2"/>
  <c r="AH64" i="2"/>
  <c r="AE64" i="2"/>
  <c r="AJ64" i="2"/>
  <c r="F64" i="2"/>
  <c r="BE63" i="2"/>
  <c r="BF63" i="2"/>
  <c r="AX63" i="2"/>
  <c r="AY63" i="2"/>
  <c r="BA63" i="2"/>
  <c r="AV63" i="2"/>
  <c r="AU63" i="2"/>
  <c r="AT63" i="2"/>
  <c r="AS63" i="2"/>
  <c r="AR63" i="2"/>
  <c r="AQ63" i="2"/>
  <c r="AW63" i="2"/>
  <c r="BC63" i="2"/>
  <c r="AO63" i="2"/>
  <c r="AP63" i="2"/>
  <c r="AM63" i="2"/>
  <c r="CE63" i="2"/>
  <c r="AK63" i="2"/>
  <c r="AJ63" i="2"/>
  <c r="AH63" i="2"/>
  <c r="AE63" i="2"/>
  <c r="F63" i="2"/>
  <c r="AM62" i="2"/>
  <c r="CE62" i="2"/>
  <c r="BE62" i="2"/>
  <c r="BF62" i="2"/>
  <c r="AX62" i="2"/>
  <c r="AY62" i="2"/>
  <c r="AV62" i="2"/>
  <c r="AU62" i="2"/>
  <c r="AT62" i="2"/>
  <c r="AS62" i="2"/>
  <c r="AR62" i="2"/>
  <c r="AQ62" i="2"/>
  <c r="AW62" i="2"/>
  <c r="BC62" i="2"/>
  <c r="AO62" i="2"/>
  <c r="AP62" i="2"/>
  <c r="AN62" i="2"/>
  <c r="AK62" i="2"/>
  <c r="AH62" i="2"/>
  <c r="AE62" i="2"/>
  <c r="AJ62" i="2"/>
  <c r="F62" i="2"/>
  <c r="BE61" i="2"/>
  <c r="BF61" i="2"/>
  <c r="AX61" i="2"/>
  <c r="AY61" i="2"/>
  <c r="AV61" i="2"/>
  <c r="AU61" i="2"/>
  <c r="AT61" i="2"/>
  <c r="AS61" i="2"/>
  <c r="AR61" i="2"/>
  <c r="AQ61" i="2"/>
  <c r="AO61" i="2"/>
  <c r="AP61" i="2"/>
  <c r="AM61" i="2"/>
  <c r="CE61" i="2"/>
  <c r="AK61" i="2"/>
  <c r="AH61" i="2"/>
  <c r="AE61" i="2"/>
  <c r="AJ61" i="2"/>
  <c r="F61" i="2"/>
  <c r="AM60" i="2"/>
  <c r="CE60" i="2"/>
  <c r="BE60" i="2"/>
  <c r="BF60" i="2"/>
  <c r="AX60" i="2"/>
  <c r="AY60" i="2"/>
  <c r="AV60" i="2"/>
  <c r="AU60" i="2"/>
  <c r="AT60" i="2"/>
  <c r="AS60" i="2"/>
  <c r="AR60" i="2"/>
  <c r="AQ60" i="2"/>
  <c r="AO60" i="2"/>
  <c r="AP60" i="2"/>
  <c r="AN60" i="2"/>
  <c r="AK60" i="2"/>
  <c r="AJ60" i="2"/>
  <c r="AH60" i="2"/>
  <c r="AE60" i="2"/>
  <c r="F60" i="2"/>
  <c r="BE59" i="2"/>
  <c r="BF59" i="2"/>
  <c r="AX59" i="2"/>
  <c r="AY59" i="2"/>
  <c r="BA59" i="2"/>
  <c r="AV59" i="2"/>
  <c r="AU59" i="2"/>
  <c r="AT59" i="2"/>
  <c r="AS59" i="2"/>
  <c r="AR59" i="2"/>
  <c r="AQ59" i="2"/>
  <c r="AW59" i="2"/>
  <c r="BC59" i="2"/>
  <c r="AO59" i="2"/>
  <c r="AP59" i="2"/>
  <c r="AM59" i="2"/>
  <c r="CE59" i="2"/>
  <c r="AK59" i="2"/>
  <c r="AJ59" i="2"/>
  <c r="AH59" i="2"/>
  <c r="AE59" i="2"/>
  <c r="F59" i="2"/>
  <c r="AM58" i="2"/>
  <c r="CE58" i="2"/>
  <c r="BE58" i="2"/>
  <c r="BF58" i="2"/>
  <c r="AX58" i="2"/>
  <c r="AY58" i="2"/>
  <c r="AV58" i="2"/>
  <c r="AU58" i="2"/>
  <c r="AT58" i="2"/>
  <c r="AS58" i="2"/>
  <c r="AR58" i="2"/>
  <c r="AQ58" i="2"/>
  <c r="AW58" i="2"/>
  <c r="BC58" i="2"/>
  <c r="AO58" i="2"/>
  <c r="AP58" i="2"/>
  <c r="AN58" i="2"/>
  <c r="AK58" i="2"/>
  <c r="AH58" i="2"/>
  <c r="AE58" i="2"/>
  <c r="AJ58" i="2"/>
  <c r="F58" i="2"/>
  <c r="AM57" i="2"/>
  <c r="CE57" i="2"/>
  <c r="BE57" i="2"/>
  <c r="BF57" i="2"/>
  <c r="AX57" i="2"/>
  <c r="AY57" i="2"/>
  <c r="AQ57" i="2"/>
  <c r="AR57" i="2"/>
  <c r="AS57" i="2"/>
  <c r="AT57" i="2"/>
  <c r="AU57" i="2"/>
  <c r="AV57" i="2"/>
  <c r="AW57" i="2"/>
  <c r="BC57" i="2"/>
  <c r="AO57" i="2"/>
  <c r="AP57" i="2"/>
  <c r="AN57" i="2"/>
  <c r="BB57" i="2"/>
  <c r="AK57" i="2"/>
  <c r="AJ57" i="2"/>
  <c r="AH57" i="2"/>
  <c r="AE57" i="2"/>
  <c r="F57" i="2"/>
  <c r="BE56" i="2"/>
  <c r="BF56" i="2"/>
  <c r="AX56" i="2"/>
  <c r="AY56" i="2"/>
  <c r="AV56" i="2"/>
  <c r="AU56" i="2"/>
  <c r="AT56" i="2"/>
  <c r="AS56" i="2"/>
  <c r="AR56" i="2"/>
  <c r="AQ56" i="2"/>
  <c r="AW56" i="2"/>
  <c r="BC56" i="2"/>
  <c r="AO56" i="2"/>
  <c r="AP56" i="2"/>
  <c r="AM56" i="2"/>
  <c r="AN56" i="2"/>
  <c r="CE56" i="2"/>
  <c r="AK56" i="2"/>
  <c r="AH56" i="2"/>
  <c r="AE56" i="2"/>
  <c r="AJ56" i="2"/>
  <c r="F56" i="2"/>
  <c r="BE55" i="2"/>
  <c r="BF55" i="2"/>
  <c r="AX55" i="2"/>
  <c r="AY55" i="2"/>
  <c r="BA55" i="2"/>
  <c r="AV55" i="2"/>
  <c r="AU55" i="2"/>
  <c r="AT55" i="2"/>
  <c r="AS55" i="2"/>
  <c r="AR55" i="2"/>
  <c r="AQ55" i="2"/>
  <c r="AW55" i="2"/>
  <c r="BC55" i="2"/>
  <c r="AO55" i="2"/>
  <c r="AP55" i="2"/>
  <c r="AM55" i="2"/>
  <c r="CE55" i="2"/>
  <c r="AK55" i="2"/>
  <c r="AJ55" i="2"/>
  <c r="AH55" i="2"/>
  <c r="AE55" i="2"/>
  <c r="F55" i="2"/>
  <c r="AM54" i="2"/>
  <c r="CE54" i="2"/>
  <c r="BE54" i="2"/>
  <c r="BF54" i="2"/>
  <c r="AX54" i="2"/>
  <c r="AY54" i="2"/>
  <c r="AV54" i="2"/>
  <c r="AU54" i="2"/>
  <c r="AT54" i="2"/>
  <c r="AS54" i="2"/>
  <c r="AR54" i="2"/>
  <c r="AQ54" i="2"/>
  <c r="AW54" i="2"/>
  <c r="BC54" i="2"/>
  <c r="AO54" i="2"/>
  <c r="AP54" i="2"/>
  <c r="AN54" i="2"/>
  <c r="AK54" i="2"/>
  <c r="AH54" i="2"/>
  <c r="AE54" i="2"/>
  <c r="AJ54" i="2"/>
  <c r="F54" i="2"/>
  <c r="BE53" i="2"/>
  <c r="BF53" i="2"/>
  <c r="AX53" i="2"/>
  <c r="AY53" i="2"/>
  <c r="AV53" i="2"/>
  <c r="AU53" i="2"/>
  <c r="AT53" i="2"/>
  <c r="AS53" i="2"/>
  <c r="AQ53" i="2"/>
  <c r="AR53" i="2"/>
  <c r="AW53" i="2"/>
  <c r="BC53" i="2"/>
  <c r="AO53" i="2"/>
  <c r="AP53" i="2"/>
  <c r="AM53" i="2"/>
  <c r="CE53" i="2"/>
  <c r="AK53" i="2"/>
  <c r="AH53" i="2"/>
  <c r="AE53" i="2"/>
  <c r="AJ53" i="2"/>
  <c r="F53" i="2"/>
  <c r="AM52" i="2"/>
  <c r="CE52" i="2"/>
  <c r="BE52" i="2"/>
  <c r="BF52" i="2"/>
  <c r="AX52" i="2"/>
  <c r="AY52" i="2"/>
  <c r="AV52" i="2"/>
  <c r="AU52" i="2"/>
  <c r="AT52" i="2"/>
  <c r="AS52" i="2"/>
  <c r="AR52" i="2"/>
  <c r="AQ52" i="2"/>
  <c r="AO52" i="2"/>
  <c r="AP52" i="2"/>
  <c r="AN52" i="2"/>
  <c r="AK52" i="2"/>
  <c r="AJ52" i="2"/>
  <c r="AH52" i="2"/>
  <c r="AE52" i="2"/>
  <c r="F52" i="2"/>
  <c r="BE51" i="2"/>
  <c r="BF51" i="2"/>
  <c r="AX51" i="2"/>
  <c r="AY51" i="2"/>
  <c r="BA51" i="2"/>
  <c r="AV51" i="2"/>
  <c r="AU51" i="2"/>
  <c r="AT51" i="2"/>
  <c r="AS51" i="2"/>
  <c r="AR51" i="2"/>
  <c r="AQ51" i="2"/>
  <c r="AO51" i="2"/>
  <c r="AP51" i="2"/>
  <c r="AM51" i="2"/>
  <c r="CE51" i="2"/>
  <c r="AK51" i="2"/>
  <c r="AJ51" i="2"/>
  <c r="AH51" i="2"/>
  <c r="AE51" i="2"/>
  <c r="F51" i="2"/>
  <c r="AM50" i="2"/>
  <c r="CE50" i="2"/>
  <c r="BE50" i="2"/>
  <c r="BF50" i="2"/>
  <c r="AX50" i="2"/>
  <c r="AY50" i="2"/>
  <c r="AV50" i="2"/>
  <c r="AU50" i="2"/>
  <c r="AT50" i="2"/>
  <c r="AS50" i="2"/>
  <c r="AR50" i="2"/>
  <c r="AQ50" i="2"/>
  <c r="AW50" i="2"/>
  <c r="BC50" i="2"/>
  <c r="AO50" i="2"/>
  <c r="AP50" i="2"/>
  <c r="AN50" i="2"/>
  <c r="AK50" i="2"/>
  <c r="AH50" i="2"/>
  <c r="AE50" i="2"/>
  <c r="AJ50" i="2"/>
  <c r="F50" i="2"/>
  <c r="AM49" i="2"/>
  <c r="CE49" i="2"/>
  <c r="BE49" i="2"/>
  <c r="BF49" i="2"/>
  <c r="AX49" i="2"/>
  <c r="AY49" i="2"/>
  <c r="AZ49" i="2"/>
  <c r="AQ49" i="2"/>
  <c r="AR49" i="2"/>
  <c r="AS49" i="2"/>
  <c r="AT49" i="2"/>
  <c r="AU49" i="2"/>
  <c r="AV49" i="2"/>
  <c r="AW49" i="2"/>
  <c r="BC49" i="2"/>
  <c r="AO49" i="2"/>
  <c r="AP49" i="2"/>
  <c r="AN49" i="2"/>
  <c r="BB49" i="2"/>
  <c r="AK49" i="2"/>
  <c r="AJ49" i="2"/>
  <c r="AH49" i="2"/>
  <c r="AE49" i="2"/>
  <c r="F49" i="2"/>
  <c r="BE48" i="2"/>
  <c r="BF48" i="2"/>
  <c r="AX48" i="2"/>
  <c r="AY48" i="2"/>
  <c r="AV48" i="2"/>
  <c r="AU48" i="2"/>
  <c r="AT48" i="2"/>
  <c r="AS48" i="2"/>
  <c r="AR48" i="2"/>
  <c r="AQ48" i="2"/>
  <c r="AW48" i="2"/>
  <c r="BC48" i="2"/>
  <c r="AO48" i="2"/>
  <c r="AP48" i="2"/>
  <c r="AM48" i="2"/>
  <c r="AN48" i="2"/>
  <c r="CE48" i="2"/>
  <c r="AK48" i="2"/>
  <c r="AH48" i="2"/>
  <c r="AE48" i="2"/>
  <c r="AJ48" i="2"/>
  <c r="F48" i="2"/>
  <c r="BE47" i="2"/>
  <c r="BF47" i="2"/>
  <c r="AX47" i="2"/>
  <c r="AY47" i="2"/>
  <c r="BA47" i="2"/>
  <c r="AV47" i="2"/>
  <c r="AU47" i="2"/>
  <c r="AT47" i="2"/>
  <c r="AS47" i="2"/>
  <c r="AR47" i="2"/>
  <c r="AQ47" i="2"/>
  <c r="AO47" i="2"/>
  <c r="AP47" i="2"/>
  <c r="AM47" i="2"/>
  <c r="CE47" i="2"/>
  <c r="AK47" i="2"/>
  <c r="AJ47" i="2"/>
  <c r="AH47" i="2"/>
  <c r="AE47" i="2"/>
  <c r="F47" i="2"/>
  <c r="AM46" i="2"/>
  <c r="CE46" i="2"/>
  <c r="BE46" i="2"/>
  <c r="BF46" i="2"/>
  <c r="AX46" i="2"/>
  <c r="AY46" i="2"/>
  <c r="AV46" i="2"/>
  <c r="AU46" i="2"/>
  <c r="AT46" i="2"/>
  <c r="AS46" i="2"/>
  <c r="AR46" i="2"/>
  <c r="AQ46" i="2"/>
  <c r="AO46" i="2"/>
  <c r="AP46" i="2"/>
  <c r="AN46" i="2"/>
  <c r="AK46" i="2"/>
  <c r="AH46" i="2"/>
  <c r="AE46" i="2"/>
  <c r="AJ46" i="2"/>
  <c r="F46" i="2"/>
  <c r="BE45" i="2"/>
  <c r="BF45" i="2"/>
  <c r="AX45" i="2"/>
  <c r="AY45" i="2"/>
  <c r="AV45" i="2"/>
  <c r="AU45" i="2"/>
  <c r="AT45" i="2"/>
  <c r="AS45" i="2"/>
  <c r="AR45" i="2"/>
  <c r="AQ45" i="2"/>
  <c r="AO45" i="2"/>
  <c r="AP45" i="2"/>
  <c r="AM45" i="2"/>
  <c r="CE45" i="2"/>
  <c r="AK45" i="2"/>
  <c r="AH45" i="2"/>
  <c r="AE45" i="2"/>
  <c r="AJ45" i="2"/>
  <c r="F45" i="2"/>
  <c r="AM44" i="2"/>
  <c r="CE44" i="2"/>
  <c r="BE44" i="2"/>
  <c r="BF44" i="2"/>
  <c r="AX44" i="2"/>
  <c r="AY44" i="2"/>
  <c r="AV44" i="2"/>
  <c r="AU44" i="2"/>
  <c r="AT44" i="2"/>
  <c r="AS44" i="2"/>
  <c r="AR44" i="2"/>
  <c r="AQ44" i="2"/>
  <c r="AW44" i="2"/>
  <c r="BC44" i="2"/>
  <c r="AO44" i="2"/>
  <c r="AP44" i="2"/>
  <c r="AN44" i="2"/>
  <c r="AK44" i="2"/>
  <c r="AJ44" i="2"/>
  <c r="AH44" i="2"/>
  <c r="AE44" i="2"/>
  <c r="F44" i="2"/>
  <c r="BE43" i="2"/>
  <c r="BF43" i="2"/>
  <c r="AX43" i="2"/>
  <c r="AY43" i="2"/>
  <c r="BA43" i="2"/>
  <c r="AV43" i="2"/>
  <c r="AU43" i="2"/>
  <c r="AT43" i="2"/>
  <c r="AS43" i="2"/>
  <c r="AR43" i="2"/>
  <c r="AQ43" i="2"/>
  <c r="AO43" i="2"/>
  <c r="AP43" i="2"/>
  <c r="AM43" i="2"/>
  <c r="CE43" i="2"/>
  <c r="AK43" i="2"/>
  <c r="AJ43" i="2"/>
  <c r="AH43" i="2"/>
  <c r="AE43" i="2"/>
  <c r="F43" i="2"/>
  <c r="AM42" i="2"/>
  <c r="CE42" i="2"/>
  <c r="BE42" i="2"/>
  <c r="BF42" i="2"/>
  <c r="AX42" i="2"/>
  <c r="AY42" i="2"/>
  <c r="AV42" i="2"/>
  <c r="AU42" i="2"/>
  <c r="AT42" i="2"/>
  <c r="AS42" i="2"/>
  <c r="AR42" i="2"/>
  <c r="AQ42" i="2"/>
  <c r="AO42" i="2"/>
  <c r="AP42" i="2"/>
  <c r="AN42" i="2"/>
  <c r="BB42" i="2"/>
  <c r="AK42" i="2"/>
  <c r="AH42" i="2"/>
  <c r="AE42" i="2"/>
  <c r="AJ42" i="2"/>
  <c r="F42" i="2"/>
  <c r="AM41" i="2"/>
  <c r="CE41" i="2"/>
  <c r="BE41" i="2"/>
  <c r="BF41" i="2"/>
  <c r="AX41" i="2"/>
  <c r="AY41" i="2"/>
  <c r="AQ41" i="2"/>
  <c r="AR41" i="2"/>
  <c r="AS41" i="2"/>
  <c r="AT41" i="2"/>
  <c r="AU41" i="2"/>
  <c r="AV41" i="2"/>
  <c r="AW41" i="2"/>
  <c r="BC41" i="2"/>
  <c r="AO41" i="2"/>
  <c r="AP41" i="2"/>
  <c r="AN41" i="2"/>
  <c r="AK41" i="2"/>
  <c r="AJ41" i="2"/>
  <c r="AH41" i="2"/>
  <c r="AE41" i="2"/>
  <c r="F41" i="2"/>
  <c r="BE40" i="2"/>
  <c r="BF40" i="2"/>
  <c r="AX40" i="2"/>
  <c r="AY40" i="2"/>
  <c r="AV40" i="2"/>
  <c r="AU40" i="2"/>
  <c r="AT40" i="2"/>
  <c r="AS40" i="2"/>
  <c r="AR40" i="2"/>
  <c r="AQ40" i="2"/>
  <c r="AO40" i="2"/>
  <c r="AP40" i="2"/>
  <c r="AM40" i="2"/>
  <c r="AN40" i="2"/>
  <c r="CE40" i="2"/>
  <c r="AK40" i="2"/>
  <c r="AH40" i="2"/>
  <c r="AE40" i="2"/>
  <c r="AJ40" i="2"/>
  <c r="F40" i="2"/>
  <c r="BE39" i="2"/>
  <c r="BF39" i="2"/>
  <c r="AX39" i="2"/>
  <c r="AY39" i="2"/>
  <c r="BA39" i="2"/>
  <c r="AV39" i="2"/>
  <c r="AU39" i="2"/>
  <c r="AT39" i="2"/>
  <c r="AS39" i="2"/>
  <c r="AR39" i="2"/>
  <c r="AQ39" i="2"/>
  <c r="AO39" i="2"/>
  <c r="AP39" i="2"/>
  <c r="AM39" i="2"/>
  <c r="CE39" i="2"/>
  <c r="AK39" i="2"/>
  <c r="AJ39" i="2"/>
  <c r="AH39" i="2"/>
  <c r="AE39" i="2"/>
  <c r="F39" i="2"/>
  <c r="AM38" i="2"/>
  <c r="CE38" i="2"/>
  <c r="BE38" i="2"/>
  <c r="BF38" i="2"/>
  <c r="AX38" i="2"/>
  <c r="AY38" i="2"/>
  <c r="AV38" i="2"/>
  <c r="AU38" i="2"/>
  <c r="AT38" i="2"/>
  <c r="AS38" i="2"/>
  <c r="AR38" i="2"/>
  <c r="AQ38" i="2"/>
  <c r="AO38" i="2"/>
  <c r="AP38" i="2"/>
  <c r="AN38" i="2"/>
  <c r="AK38" i="2"/>
  <c r="AH38" i="2"/>
  <c r="AE38" i="2"/>
  <c r="AJ38" i="2"/>
  <c r="F38" i="2"/>
  <c r="BE37" i="2"/>
  <c r="BF37" i="2"/>
  <c r="AX37" i="2"/>
  <c r="AY37" i="2"/>
  <c r="AV37" i="2"/>
  <c r="AU37" i="2"/>
  <c r="AT37" i="2"/>
  <c r="AS37" i="2"/>
  <c r="AQ37" i="2"/>
  <c r="AR37" i="2"/>
  <c r="AW37" i="2"/>
  <c r="BC37" i="2"/>
  <c r="AO37" i="2"/>
  <c r="AP37" i="2"/>
  <c r="AM37" i="2"/>
  <c r="CE37" i="2"/>
  <c r="AK37" i="2"/>
  <c r="AH37" i="2"/>
  <c r="AE37" i="2"/>
  <c r="AJ37" i="2"/>
  <c r="F37" i="2"/>
  <c r="AM36" i="2"/>
  <c r="CE36" i="2"/>
  <c r="BE36" i="2"/>
  <c r="BF36" i="2"/>
  <c r="AX36" i="2"/>
  <c r="AY36" i="2"/>
  <c r="AV36" i="2"/>
  <c r="AU36" i="2"/>
  <c r="AT36" i="2"/>
  <c r="AS36" i="2"/>
  <c r="AR36" i="2"/>
  <c r="AQ36" i="2"/>
  <c r="AW36" i="2"/>
  <c r="BC36" i="2"/>
  <c r="AO36" i="2"/>
  <c r="AP36" i="2"/>
  <c r="AN36" i="2"/>
  <c r="AK36" i="2"/>
  <c r="AJ36" i="2"/>
  <c r="AH36" i="2"/>
  <c r="AE36" i="2"/>
  <c r="F36" i="2"/>
  <c r="BE35" i="2"/>
  <c r="BF35" i="2"/>
  <c r="AX35" i="2"/>
  <c r="AY35" i="2"/>
  <c r="BA35" i="2"/>
  <c r="AV35" i="2"/>
  <c r="AU35" i="2"/>
  <c r="AT35" i="2"/>
  <c r="AS35" i="2"/>
  <c r="AR35" i="2"/>
  <c r="AQ35" i="2"/>
  <c r="AW35" i="2"/>
  <c r="BC35" i="2"/>
  <c r="AO35" i="2"/>
  <c r="AP35" i="2"/>
  <c r="AM35" i="2"/>
  <c r="CE35" i="2"/>
  <c r="AK35" i="2"/>
  <c r="AJ35" i="2"/>
  <c r="AH35" i="2"/>
  <c r="AE35" i="2"/>
  <c r="F35" i="2"/>
  <c r="AM34" i="2"/>
  <c r="CE34" i="2"/>
  <c r="BE34" i="2"/>
  <c r="BF34" i="2"/>
  <c r="AX34" i="2"/>
  <c r="AY34" i="2"/>
  <c r="AV34" i="2"/>
  <c r="AU34" i="2"/>
  <c r="AT34" i="2"/>
  <c r="AS34" i="2"/>
  <c r="AR34" i="2"/>
  <c r="AQ34" i="2"/>
  <c r="AO34" i="2"/>
  <c r="AP34" i="2"/>
  <c r="AN34" i="2"/>
  <c r="BB34" i="2"/>
  <c r="AK34" i="2"/>
  <c r="AH34" i="2"/>
  <c r="AE34" i="2"/>
  <c r="AJ34" i="2"/>
  <c r="F34" i="2"/>
  <c r="AM33" i="2"/>
  <c r="CE33" i="2"/>
  <c r="BE33" i="2"/>
  <c r="BF33" i="2"/>
  <c r="AX33" i="2"/>
  <c r="AY33" i="2"/>
  <c r="AZ33" i="2"/>
  <c r="AV33" i="2"/>
  <c r="AU33" i="2"/>
  <c r="AQ33" i="2"/>
  <c r="AR33" i="2"/>
  <c r="AS33" i="2"/>
  <c r="AT33" i="2"/>
  <c r="AW33" i="2"/>
  <c r="BC33" i="2"/>
  <c r="AO33" i="2"/>
  <c r="AP33" i="2"/>
  <c r="AN33" i="2"/>
  <c r="BB33" i="2"/>
  <c r="AK33" i="2"/>
  <c r="AJ33" i="2"/>
  <c r="AH33" i="2"/>
  <c r="AE33" i="2"/>
  <c r="F33" i="2"/>
  <c r="BE32" i="2"/>
  <c r="BF32" i="2"/>
  <c r="AX32" i="2"/>
  <c r="AY32" i="2"/>
  <c r="AV32" i="2"/>
  <c r="AU32" i="2"/>
  <c r="AT32" i="2"/>
  <c r="AS32" i="2"/>
  <c r="AR32" i="2"/>
  <c r="AQ32" i="2"/>
  <c r="AO32" i="2"/>
  <c r="AP32" i="2"/>
  <c r="AM32" i="2"/>
  <c r="AN32" i="2"/>
  <c r="CE32" i="2"/>
  <c r="AK32" i="2"/>
  <c r="AH32" i="2"/>
  <c r="AE32" i="2"/>
  <c r="AJ32" i="2"/>
  <c r="F32" i="2"/>
  <c r="BE31" i="2"/>
  <c r="BF31" i="2"/>
  <c r="AX31" i="2"/>
  <c r="AY31" i="2"/>
  <c r="BA31" i="2"/>
  <c r="AV31" i="2"/>
  <c r="AU31" i="2"/>
  <c r="AT31" i="2"/>
  <c r="AS31" i="2"/>
  <c r="AR31" i="2"/>
  <c r="AQ31" i="2"/>
  <c r="AO31" i="2"/>
  <c r="AP31" i="2"/>
  <c r="AM31" i="2"/>
  <c r="CE31" i="2"/>
  <c r="AK31" i="2"/>
  <c r="AJ31" i="2"/>
  <c r="AH31" i="2"/>
  <c r="AE31" i="2"/>
  <c r="F31" i="2"/>
  <c r="AM30" i="2"/>
  <c r="CE30" i="2"/>
  <c r="BE30" i="2"/>
  <c r="BF30" i="2"/>
  <c r="AX30" i="2"/>
  <c r="AY30" i="2"/>
  <c r="AV30" i="2"/>
  <c r="AU30" i="2"/>
  <c r="AT30" i="2"/>
  <c r="AS30" i="2"/>
  <c r="AR30" i="2"/>
  <c r="AQ30" i="2"/>
  <c r="AW30" i="2"/>
  <c r="BC30" i="2"/>
  <c r="AO30" i="2"/>
  <c r="AP30" i="2"/>
  <c r="AN30" i="2"/>
  <c r="AK30" i="2"/>
  <c r="AH30" i="2"/>
  <c r="AE30" i="2"/>
  <c r="AJ30" i="2"/>
  <c r="F30" i="2"/>
  <c r="BE29" i="2"/>
  <c r="BF29" i="2"/>
  <c r="AX29" i="2"/>
  <c r="AY29" i="2"/>
  <c r="AV29" i="2"/>
  <c r="AU29" i="2"/>
  <c r="AT29" i="2"/>
  <c r="AS29" i="2"/>
  <c r="AR29" i="2"/>
  <c r="AQ29" i="2"/>
  <c r="AO29" i="2"/>
  <c r="AP29" i="2"/>
  <c r="AM29" i="2"/>
  <c r="CE29" i="2"/>
  <c r="AK29" i="2"/>
  <c r="AH29" i="2"/>
  <c r="AE29" i="2"/>
  <c r="AJ29" i="2"/>
  <c r="F29" i="2"/>
  <c r="AM28" i="2"/>
  <c r="CE28" i="2"/>
  <c r="BE28" i="2"/>
  <c r="BF28" i="2"/>
  <c r="AX28" i="2"/>
  <c r="AY28" i="2"/>
  <c r="AV28" i="2"/>
  <c r="AU28" i="2"/>
  <c r="AT28" i="2"/>
  <c r="AS28" i="2"/>
  <c r="AR28" i="2"/>
  <c r="AQ28" i="2"/>
  <c r="AO28" i="2"/>
  <c r="AP28" i="2"/>
  <c r="AN28" i="2"/>
  <c r="AK28" i="2"/>
  <c r="AJ28" i="2"/>
  <c r="AH28" i="2"/>
  <c r="AE28" i="2"/>
  <c r="F28" i="2"/>
  <c r="BE27" i="2"/>
  <c r="BF27" i="2"/>
  <c r="AX27" i="2"/>
  <c r="AY27" i="2"/>
  <c r="BA27" i="2"/>
  <c r="AV27" i="2"/>
  <c r="AU27" i="2"/>
  <c r="AT27" i="2"/>
  <c r="AS27" i="2"/>
  <c r="AR27" i="2"/>
  <c r="AQ27" i="2"/>
  <c r="AO27" i="2"/>
  <c r="AP27" i="2"/>
  <c r="AM27" i="2"/>
  <c r="CE27" i="2"/>
  <c r="AK27" i="2"/>
  <c r="AJ27" i="2"/>
  <c r="AH27" i="2"/>
  <c r="AE27" i="2"/>
  <c r="F27" i="2"/>
  <c r="AM26" i="2"/>
  <c r="CE26" i="2"/>
  <c r="BE26" i="2"/>
  <c r="BF26" i="2"/>
  <c r="AX26" i="2"/>
  <c r="AY26" i="2"/>
  <c r="AV26" i="2"/>
  <c r="AU26" i="2"/>
  <c r="AT26" i="2"/>
  <c r="AS26" i="2"/>
  <c r="AR26" i="2"/>
  <c r="AQ26" i="2"/>
  <c r="AW26" i="2"/>
  <c r="BC26" i="2"/>
  <c r="AO26" i="2"/>
  <c r="AP26" i="2"/>
  <c r="AN26" i="2"/>
  <c r="AK26" i="2"/>
  <c r="AH26" i="2"/>
  <c r="AE26" i="2"/>
  <c r="AJ26" i="2"/>
  <c r="F26" i="2"/>
  <c r="AM25" i="2"/>
  <c r="CE25" i="2"/>
  <c r="BE25" i="2"/>
  <c r="BF25" i="2"/>
  <c r="AX25" i="2"/>
  <c r="AY25" i="2"/>
  <c r="AV25" i="2"/>
  <c r="AU25" i="2"/>
  <c r="AQ25" i="2"/>
  <c r="AR25" i="2"/>
  <c r="AS25" i="2"/>
  <c r="AT25" i="2"/>
  <c r="AW25" i="2"/>
  <c r="BC25" i="2"/>
  <c r="AO25" i="2"/>
  <c r="AP25" i="2"/>
  <c r="AN25" i="2"/>
  <c r="BB25" i="2"/>
  <c r="AK25" i="2"/>
  <c r="AJ25" i="2"/>
  <c r="AH25" i="2"/>
  <c r="AE25" i="2"/>
  <c r="F25" i="2"/>
  <c r="BE24" i="2"/>
  <c r="BF24" i="2"/>
  <c r="AX24" i="2"/>
  <c r="AY24" i="2"/>
  <c r="AV24" i="2"/>
  <c r="AU24" i="2"/>
  <c r="AT24" i="2"/>
  <c r="AS24" i="2"/>
  <c r="AR24" i="2"/>
  <c r="AQ24" i="2"/>
  <c r="AO24" i="2"/>
  <c r="AP24" i="2"/>
  <c r="AM24" i="2"/>
  <c r="AN24" i="2"/>
  <c r="CE24" i="2"/>
  <c r="AK24" i="2"/>
  <c r="AH24" i="2"/>
  <c r="AE24" i="2"/>
  <c r="AJ24" i="2"/>
  <c r="F24" i="2"/>
  <c r="BE23" i="2"/>
  <c r="BF23" i="2"/>
  <c r="AX23" i="2"/>
  <c r="AY23" i="2"/>
  <c r="BA23" i="2"/>
  <c r="AV23" i="2"/>
  <c r="AU23" i="2"/>
  <c r="AT23" i="2"/>
  <c r="AS23" i="2"/>
  <c r="AR23" i="2"/>
  <c r="AQ23" i="2"/>
  <c r="AO23" i="2"/>
  <c r="AP23" i="2"/>
  <c r="AM23" i="2"/>
  <c r="AK23" i="2"/>
  <c r="AJ23" i="2"/>
  <c r="AH23" i="2"/>
  <c r="AE23" i="2"/>
  <c r="F23" i="2"/>
  <c r="AM22" i="2"/>
  <c r="CE22" i="2"/>
  <c r="BE22" i="2"/>
  <c r="BF22" i="2"/>
  <c r="AX22" i="2"/>
  <c r="AY22" i="2"/>
  <c r="AV22" i="2"/>
  <c r="AU22" i="2"/>
  <c r="AT22" i="2"/>
  <c r="AS22" i="2"/>
  <c r="AR22" i="2"/>
  <c r="AQ22" i="2"/>
  <c r="AO22" i="2"/>
  <c r="AP22" i="2"/>
  <c r="AN22" i="2"/>
  <c r="AK22" i="2"/>
  <c r="AH22" i="2"/>
  <c r="AE22" i="2"/>
  <c r="AJ22" i="2"/>
  <c r="F22" i="2"/>
  <c r="BE21" i="2"/>
  <c r="BF21" i="2"/>
  <c r="AX21" i="2"/>
  <c r="AY21" i="2"/>
  <c r="AZ21" i="2"/>
  <c r="AV21" i="2"/>
  <c r="AU21" i="2"/>
  <c r="AT21" i="2"/>
  <c r="AS21" i="2"/>
  <c r="AR21" i="2"/>
  <c r="AQ21" i="2"/>
  <c r="AO21" i="2"/>
  <c r="AP21" i="2"/>
  <c r="AM21" i="2"/>
  <c r="CE21" i="2"/>
  <c r="AK21" i="2"/>
  <c r="AH21" i="2"/>
  <c r="AE21" i="2"/>
  <c r="AJ21" i="2"/>
  <c r="F21" i="2"/>
  <c r="AM20" i="2"/>
  <c r="CE20" i="2"/>
  <c r="BE20" i="2"/>
  <c r="BF20" i="2"/>
  <c r="AX20" i="2"/>
  <c r="AY20" i="2"/>
  <c r="AV20" i="2"/>
  <c r="AU20" i="2"/>
  <c r="AT20" i="2"/>
  <c r="AS20" i="2"/>
  <c r="AR20" i="2"/>
  <c r="AQ20" i="2"/>
  <c r="AO20" i="2"/>
  <c r="AP20" i="2"/>
  <c r="AN20" i="2"/>
  <c r="AK20" i="2"/>
  <c r="AJ20" i="2"/>
  <c r="AH20" i="2"/>
  <c r="AE20" i="2"/>
  <c r="F20" i="2"/>
  <c r="BE19" i="2"/>
  <c r="BF19" i="2"/>
  <c r="AX19" i="2"/>
  <c r="AY19" i="2"/>
  <c r="AV19" i="2"/>
  <c r="AU19" i="2"/>
  <c r="AT19" i="2"/>
  <c r="AS19" i="2"/>
  <c r="AR19" i="2"/>
  <c r="AQ19" i="2"/>
  <c r="AO19" i="2"/>
  <c r="AP19" i="2"/>
  <c r="AM19" i="2"/>
  <c r="CE19" i="2"/>
  <c r="AK19" i="2"/>
  <c r="AJ19" i="2"/>
  <c r="AH19" i="2"/>
  <c r="AE19" i="2"/>
  <c r="F19" i="2"/>
  <c r="AM18" i="2"/>
  <c r="CE18" i="2"/>
  <c r="BE18" i="2"/>
  <c r="BF18" i="2"/>
  <c r="AX18" i="2"/>
  <c r="AY18" i="2"/>
  <c r="AV18" i="2"/>
  <c r="AU18" i="2"/>
  <c r="AT18" i="2"/>
  <c r="AS18" i="2"/>
  <c r="AR18" i="2"/>
  <c r="AQ18" i="2"/>
  <c r="AO18" i="2"/>
  <c r="AP18" i="2"/>
  <c r="AN18" i="2"/>
  <c r="AK18" i="2"/>
  <c r="AH18" i="2"/>
  <c r="AE18" i="2"/>
  <c r="AJ18" i="2"/>
  <c r="F18" i="2"/>
  <c r="AM17" i="2"/>
  <c r="CE17" i="2"/>
  <c r="BE17" i="2"/>
  <c r="BF17" i="2"/>
  <c r="AX17" i="2"/>
  <c r="AY17" i="2"/>
  <c r="BA17" i="2"/>
  <c r="AZ17" i="2"/>
  <c r="AV17" i="2"/>
  <c r="AU17" i="2"/>
  <c r="AT17" i="2"/>
  <c r="AS17" i="2"/>
  <c r="AR17" i="2"/>
  <c r="AQ17" i="2"/>
  <c r="AO17" i="2"/>
  <c r="AP17" i="2"/>
  <c r="AN17" i="2"/>
  <c r="AK17" i="2"/>
  <c r="AJ17" i="2"/>
  <c r="AH17" i="2"/>
  <c r="AE17" i="2"/>
  <c r="F17" i="2"/>
  <c r="BE16" i="2"/>
  <c r="BF16" i="2"/>
  <c r="AX16" i="2"/>
  <c r="AY16" i="2"/>
  <c r="AV16" i="2"/>
  <c r="AU16" i="2"/>
  <c r="AT16" i="2"/>
  <c r="AS16" i="2"/>
  <c r="AR16" i="2"/>
  <c r="AQ16" i="2"/>
  <c r="AO16" i="2"/>
  <c r="AP16" i="2"/>
  <c r="AM16" i="2"/>
  <c r="AN16" i="2"/>
  <c r="CE16" i="2"/>
  <c r="AK16" i="2"/>
  <c r="AH16" i="2"/>
  <c r="AE16" i="2"/>
  <c r="AJ16" i="2"/>
  <c r="F16" i="2"/>
  <c r="BE15" i="2"/>
  <c r="BF15" i="2"/>
  <c r="AX15" i="2"/>
  <c r="AY15" i="2"/>
  <c r="BA15" i="2"/>
  <c r="AV15" i="2"/>
  <c r="AU15" i="2"/>
  <c r="AT15" i="2"/>
  <c r="AS15" i="2"/>
  <c r="AR15" i="2"/>
  <c r="AQ15" i="2"/>
  <c r="AO15" i="2"/>
  <c r="AP15" i="2"/>
  <c r="AM15" i="2"/>
  <c r="AK15" i="2"/>
  <c r="AJ15" i="2"/>
  <c r="AH15" i="2"/>
  <c r="AE15" i="2"/>
  <c r="F15" i="2"/>
  <c r="AM14" i="2"/>
  <c r="CE14" i="2"/>
  <c r="BE14" i="2"/>
  <c r="BF14" i="2"/>
  <c r="AX14" i="2"/>
  <c r="AY14" i="2"/>
  <c r="AV14" i="2"/>
  <c r="AU14" i="2"/>
  <c r="AT14" i="2"/>
  <c r="AS14" i="2"/>
  <c r="AR14" i="2"/>
  <c r="AQ14" i="2"/>
  <c r="AO14" i="2"/>
  <c r="AP14" i="2"/>
  <c r="AN14" i="2"/>
  <c r="AK14" i="2"/>
  <c r="AH14" i="2"/>
  <c r="AE14" i="2"/>
  <c r="AJ14" i="2"/>
  <c r="F14" i="2"/>
  <c r="BE13" i="2"/>
  <c r="BF13" i="2"/>
  <c r="AX13" i="2"/>
  <c r="AY13" i="2"/>
  <c r="AZ13" i="2"/>
  <c r="AV13" i="2"/>
  <c r="AU13" i="2"/>
  <c r="AT13" i="2"/>
  <c r="AS13" i="2"/>
  <c r="AR13" i="2"/>
  <c r="AQ13" i="2"/>
  <c r="AO13" i="2"/>
  <c r="AM13" i="2"/>
  <c r="CE13" i="2"/>
  <c r="AK13" i="2"/>
  <c r="AH13" i="2"/>
  <c r="AE13" i="2"/>
  <c r="AJ13" i="2"/>
  <c r="F13" i="2"/>
  <c r="AM12" i="2"/>
  <c r="CE12" i="2"/>
  <c r="BE12" i="2"/>
  <c r="BF12" i="2"/>
  <c r="AX12" i="2"/>
  <c r="AY12" i="2"/>
  <c r="BA12" i="2"/>
  <c r="AV12" i="2"/>
  <c r="AU12" i="2"/>
  <c r="AT12" i="2"/>
  <c r="AS12" i="2"/>
  <c r="AR12" i="2"/>
  <c r="AQ12" i="2"/>
  <c r="AW12" i="2"/>
  <c r="BC12" i="2"/>
  <c r="AO12" i="2"/>
  <c r="AP12" i="2"/>
  <c r="AN12" i="2"/>
  <c r="AK12" i="2"/>
  <c r="AJ12" i="2"/>
  <c r="AH12" i="2"/>
  <c r="AE12" i="2"/>
  <c r="F12" i="2"/>
  <c r="BE11" i="2"/>
  <c r="BF11" i="2"/>
  <c r="AX11" i="2"/>
  <c r="AY11" i="2"/>
  <c r="AV11" i="2"/>
  <c r="AU11" i="2"/>
  <c r="AT11" i="2"/>
  <c r="AS11" i="2"/>
  <c r="AR11" i="2"/>
  <c r="AQ11" i="2"/>
  <c r="AO11" i="2"/>
  <c r="AP11" i="2"/>
  <c r="AM11" i="2"/>
  <c r="AK11" i="2"/>
  <c r="AJ11" i="2"/>
  <c r="F11" i="2"/>
  <c r="BE10" i="2"/>
  <c r="BF10" i="2"/>
  <c r="AX10" i="2"/>
  <c r="AY10" i="2"/>
  <c r="AV10" i="2"/>
  <c r="AU10" i="2"/>
  <c r="AT10" i="2"/>
  <c r="AS10" i="2"/>
  <c r="AR10" i="2"/>
  <c r="AQ10" i="2"/>
  <c r="AO10" i="2"/>
  <c r="AM4" i="2"/>
  <c r="AM10" i="2"/>
  <c r="CE10" i="2"/>
  <c r="AK10" i="2"/>
  <c r="AJ10" i="2"/>
  <c r="F10" i="2"/>
  <c r="BE9" i="2"/>
  <c r="BF9" i="2"/>
  <c r="AX9" i="2"/>
  <c r="AY9" i="2"/>
  <c r="BA9" i="2"/>
  <c r="AV9" i="2"/>
  <c r="AU9" i="2"/>
  <c r="AT9" i="2"/>
  <c r="AS9" i="2"/>
  <c r="AR9" i="2"/>
  <c r="AQ9" i="2"/>
  <c r="AO9" i="2"/>
  <c r="AM9" i="2"/>
  <c r="CE9" i="2"/>
  <c r="AK9" i="2"/>
  <c r="AJ9" i="2"/>
  <c r="F9" i="2"/>
  <c r="BE8" i="2"/>
  <c r="BF8" i="2"/>
  <c r="AX8" i="2"/>
  <c r="AY8" i="2"/>
  <c r="AV8" i="2"/>
  <c r="AU8" i="2"/>
  <c r="AT8" i="2"/>
  <c r="AS8" i="2"/>
  <c r="AR8" i="2"/>
  <c r="AQ8" i="2"/>
  <c r="AO8" i="2"/>
  <c r="AM8" i="2"/>
  <c r="AN8" i="2"/>
  <c r="AK8" i="2"/>
  <c r="AJ8" i="2"/>
  <c r="F8" i="2"/>
  <c r="I7" i="2"/>
  <c r="C4" i="2"/>
  <c r="A2" i="2"/>
  <c r="A1" i="2"/>
  <c r="B22" i="1"/>
  <c r="B23" i="1"/>
  <c r="I2" i="12"/>
  <c r="C2" i="12"/>
  <c r="O2" i="12"/>
  <c r="N2" i="12"/>
  <c r="M2" i="12"/>
  <c r="D2" i="12"/>
  <c r="L2" i="12"/>
  <c r="B5" i="12"/>
  <c r="H8" i="12"/>
  <c r="I9" i="12"/>
  <c r="I11" i="12"/>
  <c r="K12" i="12"/>
  <c r="J13" i="12"/>
  <c r="G14" i="12"/>
  <c r="I15" i="12"/>
  <c r="E18" i="12"/>
  <c r="G20" i="12"/>
  <c r="H21" i="12"/>
  <c r="F23" i="12"/>
  <c r="B25" i="12"/>
  <c r="K26" i="12"/>
  <c r="B29" i="12"/>
  <c r="K30" i="12"/>
  <c r="E32" i="12"/>
  <c r="F35" i="12"/>
  <c r="J36" i="12"/>
  <c r="J37" i="12"/>
  <c r="I38" i="12"/>
  <c r="J39" i="12"/>
  <c r="H41" i="12"/>
  <c r="H45" i="12"/>
  <c r="B47" i="12"/>
  <c r="H48" i="12"/>
  <c r="E50" i="12"/>
  <c r="E53" i="12"/>
  <c r="G57" i="12"/>
  <c r="B60" i="12"/>
  <c r="H63" i="12"/>
  <c r="E65" i="12"/>
  <c r="B67" i="12"/>
  <c r="E68" i="12"/>
  <c r="B69" i="12"/>
  <c r="H70" i="12"/>
  <c r="F72" i="12"/>
  <c r="I75" i="12"/>
  <c r="H76" i="12"/>
  <c r="G77" i="12"/>
  <c r="G79" i="12"/>
  <c r="F81" i="12"/>
  <c r="K83" i="12"/>
  <c r="K84" i="12"/>
  <c r="G91" i="12"/>
  <c r="H92" i="12"/>
  <c r="G93" i="12"/>
  <c r="G95" i="12"/>
  <c r="F97" i="12"/>
  <c r="I99" i="12"/>
  <c r="J100" i="12"/>
  <c r="K101" i="12"/>
  <c r="K9" i="12"/>
  <c r="K13" i="12"/>
  <c r="H14" i="12"/>
  <c r="K15" i="12"/>
  <c r="F18" i="12"/>
  <c r="H20" i="12"/>
  <c r="J21" i="12"/>
  <c r="F25" i="12"/>
  <c r="E28" i="12"/>
  <c r="E29" i="12"/>
  <c r="G32" i="12"/>
  <c r="H35" i="12"/>
  <c r="K37" i="12"/>
  <c r="J38" i="12"/>
  <c r="K39" i="12"/>
  <c r="I41" i="12"/>
  <c r="J45" i="12"/>
  <c r="E47" i="12"/>
  <c r="I48" i="12"/>
  <c r="G50" i="12"/>
  <c r="K57" i="12"/>
  <c r="E60" i="12"/>
  <c r="G65" i="12"/>
  <c r="G67" i="12"/>
  <c r="E69" i="12"/>
  <c r="K75" i="12"/>
  <c r="J76" i="12"/>
  <c r="I77" i="12"/>
  <c r="G81" i="12"/>
  <c r="F88" i="12"/>
  <c r="J92" i="12"/>
  <c r="I93" i="12"/>
  <c r="K99" i="12"/>
  <c r="E5" i="12"/>
  <c r="K21" i="12"/>
  <c r="G25" i="12"/>
  <c r="F29" i="12"/>
  <c r="F47" i="12"/>
  <c r="F60" i="12"/>
  <c r="H67" i="12"/>
  <c r="G69" i="12"/>
  <c r="K77" i="12"/>
  <c r="K93" i="12"/>
  <c r="E102" i="12"/>
  <c r="I18" i="12"/>
  <c r="F5" i="12"/>
  <c r="B10" i="12"/>
  <c r="B13" i="12"/>
  <c r="K14" i="12"/>
  <c r="B21" i="12"/>
  <c r="F24" i="12"/>
  <c r="H25" i="12"/>
  <c r="H28" i="12"/>
  <c r="G29" i="12"/>
  <c r="B36" i="12"/>
  <c r="B37" i="12"/>
  <c r="B39" i="12"/>
  <c r="E42" i="12"/>
  <c r="H47" i="12"/>
  <c r="F49" i="12"/>
  <c r="B51" i="12"/>
  <c r="F58" i="12"/>
  <c r="G59" i="12"/>
  <c r="G60" i="12"/>
  <c r="I67" i="12"/>
  <c r="H69" i="12"/>
  <c r="B80" i="12"/>
  <c r="E84" i="12"/>
  <c r="B85" i="12"/>
  <c r="H88" i="12"/>
  <c r="B96" i="12"/>
  <c r="F102" i="12"/>
  <c r="I69" i="12"/>
  <c r="G5" i="12"/>
  <c r="J47" i="12"/>
  <c r="H60" i="12"/>
  <c r="K67" i="12"/>
  <c r="H4" i="12"/>
  <c r="H5" i="12"/>
  <c r="F9" i="12"/>
  <c r="G12" i="12"/>
  <c r="F13" i="12"/>
  <c r="B15" i="12"/>
  <c r="G16" i="12"/>
  <c r="B19" i="12"/>
  <c r="E21" i="12"/>
  <c r="G22" i="12"/>
  <c r="I24" i="12"/>
  <c r="K25" i="12"/>
  <c r="I27" i="12"/>
  <c r="K28" i="12"/>
  <c r="J29" i="12"/>
  <c r="G30" i="12"/>
  <c r="I31" i="12"/>
  <c r="G34" i="12"/>
  <c r="E36" i="12"/>
  <c r="F37" i="12"/>
  <c r="E39" i="12"/>
  <c r="G42" i="12"/>
  <c r="E45" i="12"/>
  <c r="E46" i="12"/>
  <c r="K47" i="12"/>
  <c r="I49" i="12"/>
  <c r="K53" i="12"/>
  <c r="K56" i="12"/>
  <c r="I58" i="12"/>
  <c r="K59" i="12"/>
  <c r="J60" i="12"/>
  <c r="E63" i="12"/>
  <c r="K68" i="12"/>
  <c r="K69" i="12"/>
  <c r="B75" i="12"/>
  <c r="E76" i="12"/>
  <c r="B77" i="12"/>
  <c r="K80" i="12"/>
  <c r="G83" i="12"/>
  <c r="G84" i="12"/>
  <c r="H85" i="12"/>
  <c r="K88" i="12"/>
  <c r="E92" i="12"/>
  <c r="B93" i="12"/>
  <c r="K96" i="12"/>
  <c r="B99" i="12"/>
  <c r="F100" i="12"/>
  <c r="G101" i="12"/>
  <c r="I25" i="12"/>
  <c r="H29" i="12"/>
  <c r="K5" i="12"/>
  <c r="G13" i="12"/>
  <c r="E15" i="12"/>
  <c r="F21" i="12"/>
  <c r="H22" i="12"/>
  <c r="K29" i="12"/>
  <c r="G37" i="12"/>
  <c r="F39" i="12"/>
  <c r="H46" i="12"/>
  <c r="K60" i="12"/>
  <c r="F63" i="12"/>
  <c r="E75" i="12"/>
  <c r="E77" i="12"/>
  <c r="I85" i="12"/>
  <c r="F92" i="12"/>
  <c r="E93" i="12"/>
  <c r="G99" i="12"/>
  <c r="G100" i="12"/>
  <c r="H101" i="12"/>
  <c r="AW17" i="2"/>
  <c r="BC17" i="2"/>
  <c r="AW61" i="2"/>
  <c r="BC61" i="2"/>
  <c r="AW23" i="2"/>
  <c r="BC23" i="2"/>
  <c r="AW47" i="2"/>
  <c r="BC47" i="2"/>
  <c r="AW46" i="2"/>
  <c r="BC46" i="2"/>
  <c r="AW51" i="2"/>
  <c r="BC51" i="2"/>
  <c r="AW40" i="2"/>
  <c r="BC40" i="2"/>
  <c r="AW45" i="2"/>
  <c r="BC45" i="2"/>
  <c r="AW69" i="2"/>
  <c r="BC69" i="2"/>
  <c r="AW71" i="2"/>
  <c r="BC71" i="2"/>
  <c r="AW70" i="2"/>
  <c r="BC70" i="2"/>
  <c r="AW64" i="2"/>
  <c r="BC64" i="2"/>
  <c r="AW60" i="2"/>
  <c r="BC60" i="2"/>
  <c r="AW52" i="2"/>
  <c r="BC52" i="2"/>
  <c r="AW43" i="2"/>
  <c r="BC43" i="2"/>
  <c r="AW42" i="2"/>
  <c r="BC42" i="2"/>
  <c r="AW39" i="2"/>
  <c r="BC39" i="2"/>
  <c r="AW38" i="2"/>
  <c r="BC38" i="2"/>
  <c r="AW31" i="2"/>
  <c r="BC31" i="2"/>
  <c r="AW16" i="2"/>
  <c r="BC16" i="2"/>
  <c r="AW20" i="2"/>
  <c r="BC20" i="2"/>
  <c r="AW32" i="2"/>
  <c r="BC32" i="2"/>
  <c r="AW22" i="2"/>
  <c r="BC22" i="2"/>
  <c r="AW28" i="2"/>
  <c r="BC28" i="2"/>
  <c r="BB28" i="2"/>
  <c r="AI28" i="2"/>
  <c r="AW18" i="2"/>
  <c r="BC18" i="2"/>
  <c r="BB18" i="2"/>
  <c r="AI18" i="2"/>
  <c r="AW34" i="2"/>
  <c r="BC34" i="2"/>
  <c r="AI34" i="2"/>
  <c r="AW29" i="2"/>
  <c r="BC29" i="2"/>
  <c r="AW27" i="2"/>
  <c r="BC27" i="2"/>
  <c r="AW24" i="2"/>
  <c r="BC24" i="2"/>
  <c r="BB24" i="2"/>
  <c r="AI24" i="2"/>
  <c r="AW21" i="2"/>
  <c r="BC21" i="2"/>
  <c r="AW19" i="2"/>
  <c r="BC19" i="2"/>
  <c r="AW13" i="2"/>
  <c r="BC13" i="2"/>
  <c r="J3" i="12"/>
  <c r="B3" i="12"/>
  <c r="H3" i="14"/>
  <c r="E3" i="12"/>
  <c r="O3" i="14"/>
  <c r="F3" i="12"/>
  <c r="P3" i="14"/>
  <c r="G3" i="12"/>
  <c r="Q3" i="14"/>
  <c r="H3" i="12"/>
  <c r="F3" i="14"/>
  <c r="G3" i="14"/>
  <c r="AW11" i="2"/>
  <c r="BC11" i="2"/>
  <c r="B2" i="12"/>
  <c r="BB36" i="2"/>
  <c r="BB96" i="2"/>
  <c r="BB97" i="2"/>
  <c r="BB105" i="2"/>
  <c r="BB17" i="2"/>
  <c r="BB90" i="2"/>
  <c r="AI90" i="2"/>
  <c r="BB14" i="2"/>
  <c r="BB26" i="2"/>
  <c r="AI26" i="2"/>
  <c r="BB41" i="2"/>
  <c r="BB73" i="2"/>
  <c r="BB58" i="2"/>
  <c r="BB50" i="2"/>
  <c r="AI50" i="2"/>
  <c r="BB82" i="2"/>
  <c r="AI82" i="2"/>
  <c r="BB109" i="2"/>
  <c r="BB44" i="2"/>
  <c r="AI44" i="2"/>
  <c r="BB30" i="2"/>
  <c r="BB86" i="2"/>
  <c r="BB99" i="2"/>
  <c r="BB100" i="2"/>
  <c r="AI100" i="2"/>
  <c r="BB52" i="2"/>
  <c r="AI52" i="2"/>
  <c r="BB108" i="2"/>
  <c r="AI108" i="2"/>
  <c r="BB94" i="2"/>
  <c r="BB22" i="2"/>
  <c r="AI22" i="2"/>
  <c r="BB68" i="2"/>
  <c r="BB98" i="2"/>
  <c r="AI98" i="2"/>
  <c r="BB88" i="2"/>
  <c r="BB46" i="2"/>
  <c r="AI46" i="2"/>
  <c r="BB78" i="2"/>
  <c r="AI78" i="2"/>
  <c r="BB80" i="2"/>
  <c r="AI80" i="2"/>
  <c r="AI42" i="2"/>
  <c r="BB70" i="2"/>
  <c r="BB92" i="2"/>
  <c r="AI92" i="2"/>
  <c r="BB12" i="2"/>
  <c r="AI12" i="2"/>
  <c r="BB20" i="2"/>
  <c r="AI57" i="2"/>
  <c r="BB62" i="2"/>
  <c r="AI62" i="2"/>
  <c r="BB64" i="2"/>
  <c r="BB84" i="2"/>
  <c r="AI84" i="2"/>
  <c r="AI94" i="2"/>
  <c r="AI49" i="2"/>
  <c r="BB54" i="2"/>
  <c r="AI54" i="2"/>
  <c r="BB76" i="2"/>
  <c r="AI74" i="2"/>
  <c r="BB38" i="2"/>
  <c r="BB60" i="2"/>
  <c r="BB32" i="2"/>
  <c r="AI58" i="2"/>
  <c r="AI66" i="2"/>
  <c r="AI89" i="2"/>
  <c r="AN9" i="2"/>
  <c r="CE8" i="2"/>
  <c r="AN10" i="2"/>
  <c r="BA80" i="2"/>
  <c r="AZ80" i="2"/>
  <c r="BA16" i="2"/>
  <c r="AZ16" i="2"/>
  <c r="BA24" i="2"/>
  <c r="AZ24" i="2"/>
  <c r="AZ89" i="2"/>
  <c r="BA89" i="2"/>
  <c r="BA95" i="2"/>
  <c r="AZ95" i="2"/>
  <c r="BA72" i="2"/>
  <c r="AZ72" i="2"/>
  <c r="AZ73" i="2"/>
  <c r="BA73" i="2"/>
  <c r="AZ99" i="2"/>
  <c r="BA99" i="2"/>
  <c r="BA64" i="2"/>
  <c r="AZ64" i="2"/>
  <c r="BA88" i="2"/>
  <c r="AZ88" i="2"/>
  <c r="BA56" i="2"/>
  <c r="AZ56" i="2"/>
  <c r="AZ57" i="2"/>
  <c r="BA57" i="2"/>
  <c r="AZ25" i="2"/>
  <c r="BA25" i="2"/>
  <c r="BA103" i="2"/>
  <c r="AZ103" i="2"/>
  <c r="BA48" i="2"/>
  <c r="AZ48" i="2"/>
  <c r="BA40" i="2"/>
  <c r="AZ40" i="2"/>
  <c r="AZ41" i="2"/>
  <c r="BA41" i="2"/>
  <c r="BA32" i="2"/>
  <c r="AZ32" i="2"/>
  <c r="BA96" i="2"/>
  <c r="AZ96" i="2"/>
  <c r="BA13" i="2"/>
  <c r="AZ12" i="2"/>
  <c r="BA33" i="2"/>
  <c r="BA49" i="2"/>
  <c r="BA65" i="2"/>
  <c r="BA81" i="2"/>
  <c r="BA108" i="2"/>
  <c r="AW10" i="2"/>
  <c r="BC10" i="2"/>
  <c r="H2" i="14"/>
  <c r="Q2" i="14"/>
  <c r="F2" i="15"/>
  <c r="V2" i="15"/>
  <c r="G4" i="15"/>
  <c r="Y4" i="15"/>
  <c r="K5" i="15"/>
  <c r="U5" i="15"/>
  <c r="F6" i="15"/>
  <c r="N9" i="15"/>
  <c r="F10" i="15"/>
  <c r="S10" i="15"/>
  <c r="S14" i="15"/>
  <c r="J15" i="15"/>
  <c r="Z15" i="15"/>
  <c r="K17" i="15"/>
  <c r="Z17" i="15"/>
  <c r="M19" i="15"/>
  <c r="AB24" i="15"/>
  <c r="L24" i="15"/>
  <c r="Y24" i="15"/>
  <c r="J24" i="15"/>
  <c r="R24" i="15"/>
  <c r="P25" i="15"/>
  <c r="K46" i="15"/>
  <c r="G2" i="15"/>
  <c r="W2" i="15"/>
  <c r="K4" i="15"/>
  <c r="L5" i="15"/>
  <c r="V5" i="15"/>
  <c r="M6" i="15"/>
  <c r="O9" i="15"/>
  <c r="G10" i="15"/>
  <c r="U10" i="15"/>
  <c r="P33" i="15"/>
  <c r="N33" i="15"/>
  <c r="M33" i="15"/>
  <c r="Z60" i="15"/>
  <c r="D60" i="15"/>
  <c r="E60" i="15"/>
  <c r="C60" i="15"/>
  <c r="AB60" i="15"/>
  <c r="Q60" i="15"/>
  <c r="K2" i="15"/>
  <c r="AA2" i="15"/>
  <c r="N4" i="15"/>
  <c r="B5" i="15"/>
  <c r="M5" i="15"/>
  <c r="W5" i="15"/>
  <c r="N6" i="15"/>
  <c r="Q9" i="15"/>
  <c r="I10" i="15"/>
  <c r="W10" i="15"/>
  <c r="J13" i="15"/>
  <c r="W14" i="15"/>
  <c r="Y18" i="15"/>
  <c r="I18" i="15"/>
  <c r="Y19" i="15"/>
  <c r="R19" i="15"/>
  <c r="C19" i="15"/>
  <c r="O19" i="15"/>
  <c r="D24" i="15"/>
  <c r="E24" i="15"/>
  <c r="U24" i="15"/>
  <c r="F33" i="15"/>
  <c r="Y46" i="15"/>
  <c r="X46" i="15"/>
  <c r="O46" i="15"/>
  <c r="F46" i="15"/>
  <c r="W46" i="15"/>
  <c r="N46" i="15"/>
  <c r="U46" i="15"/>
  <c r="L46" i="15"/>
  <c r="C46" i="15"/>
  <c r="P46" i="15"/>
  <c r="L60" i="15"/>
  <c r="M2" i="15"/>
  <c r="O4" i="15"/>
  <c r="C5" i="15"/>
  <c r="N5" i="15"/>
  <c r="Y5" i="15"/>
  <c r="O6" i="15"/>
  <c r="Y9" i="15"/>
  <c r="J10" i="15"/>
  <c r="Z10" i="15"/>
  <c r="V13" i="15"/>
  <c r="Y15" i="15"/>
  <c r="W15" i="15"/>
  <c r="K15" i="15"/>
  <c r="O15" i="15"/>
  <c r="Y17" i="15"/>
  <c r="U17" i="15"/>
  <c r="G17" i="15"/>
  <c r="O17" i="15"/>
  <c r="C18" i="15"/>
  <c r="B19" i="15"/>
  <c r="S19" i="15"/>
  <c r="V24" i="15"/>
  <c r="I33" i="15"/>
  <c r="Y40" i="15"/>
  <c r="Z40" i="15"/>
  <c r="P40" i="15"/>
  <c r="G40" i="15"/>
  <c r="X40" i="15"/>
  <c r="O40" i="15"/>
  <c r="F40" i="15"/>
  <c r="V40" i="15"/>
  <c r="M40" i="15"/>
  <c r="C40" i="15"/>
  <c r="R40" i="15"/>
  <c r="G41" i="15"/>
  <c r="B46" i="15"/>
  <c r="R46" i="15"/>
  <c r="N2" i="15"/>
  <c r="P4" i="15"/>
  <c r="D5" i="15"/>
  <c r="E5" i="15"/>
  <c r="O5" i="15"/>
  <c r="Z5" i="15"/>
  <c r="W6" i="15"/>
  <c r="Z9" i="15"/>
  <c r="M10" i="15"/>
  <c r="AA10" i="15"/>
  <c r="Y30" i="15"/>
  <c r="F30" i="15"/>
  <c r="D30" i="15"/>
  <c r="E30" i="15"/>
  <c r="U33" i="15"/>
  <c r="Y41" i="15"/>
  <c r="D46" i="15"/>
  <c r="E46" i="15"/>
  <c r="S46" i="15"/>
  <c r="Y50" i="15"/>
  <c r="V50" i="15"/>
  <c r="M50" i="15"/>
  <c r="C50" i="15"/>
  <c r="U50" i="15"/>
  <c r="L50" i="15"/>
  <c r="B50" i="15"/>
  <c r="AB50" i="15"/>
  <c r="S50" i="15"/>
  <c r="J50" i="15"/>
  <c r="X50" i="15"/>
  <c r="O50" i="15"/>
  <c r="F50" i="15"/>
  <c r="T50" i="15"/>
  <c r="U4" i="15"/>
  <c r="AA9" i="15"/>
  <c r="V33" i="15"/>
  <c r="AB59" i="15"/>
  <c r="S59" i="15"/>
  <c r="F59" i="15"/>
  <c r="P59" i="15"/>
  <c r="C59" i="15"/>
  <c r="AA59" i="15"/>
  <c r="N59" i="15"/>
  <c r="X59" i="15"/>
  <c r="M59" i="15"/>
  <c r="W59" i="15"/>
  <c r="K59" i="15"/>
  <c r="V59" i="15"/>
  <c r="H59" i="15"/>
  <c r="S2" i="15"/>
  <c r="C4" i="15"/>
  <c r="W4" i="15"/>
  <c r="Z6" i="15"/>
  <c r="C9" i="15"/>
  <c r="Q10" i="15"/>
  <c r="V22" i="15"/>
  <c r="Y33" i="15"/>
  <c r="C2" i="15"/>
  <c r="U2" i="15"/>
  <c r="F4" i="15"/>
  <c r="X4" i="15"/>
  <c r="I5" i="15"/>
  <c r="C6" i="15"/>
  <c r="F9" i="15"/>
  <c r="B10" i="15"/>
  <c r="N12" i="15"/>
  <c r="J14" i="15"/>
  <c r="G15" i="15"/>
  <c r="V15" i="15"/>
  <c r="J17" i="15"/>
  <c r="W17" i="15"/>
  <c r="S18" i="15"/>
  <c r="K19" i="15"/>
  <c r="Z19" i="15"/>
  <c r="Z22" i="15"/>
  <c r="Q24" i="15"/>
  <c r="H25" i="15"/>
  <c r="U28" i="15"/>
  <c r="N30" i="15"/>
  <c r="AB34" i="15"/>
  <c r="Z34" i="15"/>
  <c r="J40" i="15"/>
  <c r="W40" i="15"/>
  <c r="J46" i="15"/>
  <c r="Z46" i="15"/>
  <c r="H50" i="15"/>
  <c r="AA50" i="15"/>
  <c r="O59" i="15"/>
  <c r="G65" i="15"/>
  <c r="U65" i="15"/>
  <c r="G66" i="15"/>
  <c r="W66" i="15"/>
  <c r="O73" i="15"/>
  <c r="J56" i="15"/>
  <c r="S56" i="15"/>
  <c r="AB56" i="15"/>
  <c r="S57" i="15"/>
  <c r="M61" i="15"/>
  <c r="X61" i="15"/>
  <c r="K62" i="15"/>
  <c r="O63" i="15"/>
  <c r="H65" i="15"/>
  <c r="V65" i="15"/>
  <c r="I66" i="15"/>
  <c r="Y66" i="15"/>
  <c r="M67" i="15"/>
  <c r="X67" i="15"/>
  <c r="F69" i="15"/>
  <c r="S69" i="15"/>
  <c r="D70" i="15"/>
  <c r="E70" i="15"/>
  <c r="T70" i="15"/>
  <c r="H71" i="15"/>
  <c r="V71" i="15"/>
  <c r="C73" i="15"/>
  <c r="P73" i="15"/>
  <c r="D74" i="15"/>
  <c r="E74" i="15"/>
  <c r="M75" i="15"/>
  <c r="X75" i="15"/>
  <c r="AB76" i="15"/>
  <c r="N77" i="15"/>
  <c r="AA77" i="15"/>
  <c r="M82" i="15"/>
  <c r="M98" i="15"/>
  <c r="K56" i="15"/>
  <c r="T56" i="15"/>
  <c r="U57" i="15"/>
  <c r="N61" i="15"/>
  <c r="AA61" i="15"/>
  <c r="Q62" i="15"/>
  <c r="K65" i="15"/>
  <c r="W65" i="15"/>
  <c r="J66" i="15"/>
  <c r="AB66" i="15"/>
  <c r="N67" i="15"/>
  <c r="AA67" i="15"/>
  <c r="K71" i="15"/>
  <c r="W71" i="15"/>
  <c r="F73" i="15"/>
  <c r="S73" i="15"/>
  <c r="O77" i="15"/>
  <c r="U82" i="15"/>
  <c r="U98" i="15"/>
  <c r="O61" i="15"/>
  <c r="R62" i="15"/>
  <c r="M65" i="15"/>
  <c r="X65" i="15"/>
  <c r="K66" i="15"/>
  <c r="O67" i="15"/>
  <c r="M71" i="15"/>
  <c r="X71" i="15"/>
  <c r="G73" i="15"/>
  <c r="U73" i="15"/>
  <c r="O75" i="15"/>
  <c r="C77" i="15"/>
  <c r="P77" i="15"/>
  <c r="M86" i="15"/>
  <c r="M102" i="15"/>
  <c r="K44" i="15"/>
  <c r="T44" i="15"/>
  <c r="K45" i="15"/>
  <c r="V45" i="15"/>
  <c r="K48" i="15"/>
  <c r="T48" i="15"/>
  <c r="K54" i="15"/>
  <c r="T54" i="15"/>
  <c r="R55" i="15"/>
  <c r="C56" i="15"/>
  <c r="M56" i="15"/>
  <c r="V56" i="15"/>
  <c r="C57" i="15"/>
  <c r="Y58" i="15"/>
  <c r="C61" i="15"/>
  <c r="P61" i="15"/>
  <c r="C62" i="15"/>
  <c r="S62" i="15"/>
  <c r="G63" i="15"/>
  <c r="U63" i="15"/>
  <c r="N65" i="15"/>
  <c r="AA65" i="15"/>
  <c r="Q66" i="15"/>
  <c r="C67" i="15"/>
  <c r="P67" i="15"/>
  <c r="C68" i="15"/>
  <c r="K69" i="15"/>
  <c r="W69" i="15"/>
  <c r="J70" i="15"/>
  <c r="AB70" i="15"/>
  <c r="N71" i="15"/>
  <c r="AA71" i="15"/>
  <c r="H73" i="15"/>
  <c r="V73" i="15"/>
  <c r="C75" i="15"/>
  <c r="P75" i="15"/>
  <c r="D76" i="15"/>
  <c r="E76" i="15"/>
  <c r="F77" i="15"/>
  <c r="S77" i="15"/>
  <c r="U86" i="15"/>
  <c r="M96" i="15"/>
  <c r="O65" i="15"/>
  <c r="R66" i="15"/>
  <c r="O71" i="15"/>
  <c r="K73" i="15"/>
  <c r="W73" i="15"/>
  <c r="Q29" i="15"/>
  <c r="J42" i="15"/>
  <c r="S42" i="15"/>
  <c r="AB42" i="15"/>
  <c r="C44" i="15"/>
  <c r="M44" i="15"/>
  <c r="V44" i="15"/>
  <c r="C45" i="15"/>
  <c r="N45" i="15"/>
  <c r="X45" i="15"/>
  <c r="C48" i="15"/>
  <c r="M48" i="15"/>
  <c r="V48" i="15"/>
  <c r="K52" i="15"/>
  <c r="T52" i="15"/>
  <c r="R53" i="15"/>
  <c r="C54" i="15"/>
  <c r="M54" i="15"/>
  <c r="V54" i="15"/>
  <c r="C55" i="15"/>
  <c r="X55" i="15"/>
  <c r="F56" i="15"/>
  <c r="O56" i="15"/>
  <c r="X56" i="15"/>
  <c r="J57" i="15"/>
  <c r="C58" i="15"/>
  <c r="G61" i="15"/>
  <c r="U61" i="15"/>
  <c r="G62" i="15"/>
  <c r="W62" i="15"/>
  <c r="K63" i="15"/>
  <c r="W63" i="15"/>
  <c r="C65" i="15"/>
  <c r="P65" i="15"/>
  <c r="C66" i="15"/>
  <c r="S66" i="15"/>
  <c r="G67" i="15"/>
  <c r="U67" i="15"/>
  <c r="N69" i="15"/>
  <c r="AA69" i="15"/>
  <c r="Q70" i="15"/>
  <c r="C71" i="15"/>
  <c r="P71" i="15"/>
  <c r="D72" i="15"/>
  <c r="E72" i="15"/>
  <c r="M73" i="15"/>
  <c r="X73" i="15"/>
  <c r="G75" i="15"/>
  <c r="U75" i="15"/>
  <c r="K76" i="15"/>
  <c r="H77" i="15"/>
  <c r="V77" i="15"/>
  <c r="M84" i="15"/>
  <c r="M100" i="15"/>
  <c r="Q21" i="15"/>
  <c r="Y23" i="15"/>
  <c r="B29" i="15"/>
  <c r="F37" i="15"/>
  <c r="K38" i="15"/>
  <c r="B42" i="15"/>
  <c r="K42" i="15"/>
  <c r="T42" i="15"/>
  <c r="D44" i="15"/>
  <c r="E44" i="15"/>
  <c r="N44" i="15"/>
  <c r="W44" i="15"/>
  <c r="D45" i="15"/>
  <c r="E45" i="15"/>
  <c r="O45" i="15"/>
  <c r="D48" i="15"/>
  <c r="E48" i="15"/>
  <c r="N48" i="15"/>
  <c r="W48" i="15"/>
  <c r="B52" i="15"/>
  <c r="L52" i="15"/>
  <c r="U52" i="15"/>
  <c r="B53" i="15"/>
  <c r="D54" i="15"/>
  <c r="E54" i="15"/>
  <c r="N54" i="15"/>
  <c r="W54" i="15"/>
  <c r="H55" i="15"/>
  <c r="G56" i="15"/>
  <c r="P56" i="15"/>
  <c r="Z56" i="15"/>
  <c r="H61" i="15"/>
  <c r="V61" i="15"/>
  <c r="I62" i="15"/>
  <c r="M63" i="15"/>
  <c r="X63" i="15"/>
  <c r="F65" i="15"/>
  <c r="S65" i="15"/>
  <c r="D66" i="15"/>
  <c r="E66" i="15"/>
  <c r="H67" i="15"/>
  <c r="V67" i="15"/>
  <c r="O69" i="15"/>
  <c r="F71" i="15"/>
  <c r="S71" i="15"/>
  <c r="N73" i="15"/>
  <c r="AA73" i="15"/>
  <c r="H75" i="15"/>
  <c r="V75" i="15"/>
  <c r="L76" i="15"/>
  <c r="K77" i="15"/>
  <c r="W77" i="15"/>
  <c r="U84" i="15"/>
  <c r="M94" i="15"/>
  <c r="U100" i="15"/>
  <c r="BA30" i="2"/>
  <c r="AZ30" i="2"/>
  <c r="BA36" i="2"/>
  <c r="AZ36" i="2"/>
  <c r="BA11" i="2"/>
  <c r="AZ11" i="2"/>
  <c r="AW14" i="2"/>
  <c r="BC14" i="2"/>
  <c r="AI14" i="2"/>
  <c r="AW15" i="2"/>
  <c r="BC15" i="2"/>
  <c r="BB16" i="2"/>
  <c r="BA21" i="2"/>
  <c r="BA22" i="2"/>
  <c r="AZ22" i="2"/>
  <c r="CE23" i="2"/>
  <c r="AN23" i="2"/>
  <c r="BB23" i="2"/>
  <c r="AI23" i="2"/>
  <c r="BA29" i="2"/>
  <c r="AZ29" i="2"/>
  <c r="AI33" i="2"/>
  <c r="BA66" i="2"/>
  <c r="AZ66" i="2"/>
  <c r="BA70" i="2"/>
  <c r="AZ70" i="2"/>
  <c r="BB72" i="2"/>
  <c r="BA76" i="2"/>
  <c r="AZ76" i="2"/>
  <c r="BA93" i="2"/>
  <c r="AZ93" i="2"/>
  <c r="BA102" i="2"/>
  <c r="AZ102" i="2"/>
  <c r="BA26" i="2"/>
  <c r="AZ26" i="2"/>
  <c r="BA90" i="2"/>
  <c r="AZ90" i="2"/>
  <c r="BA94" i="2"/>
  <c r="AZ94" i="2"/>
  <c r="AI17" i="2"/>
  <c r="AZ20" i="2"/>
  <c r="BA20" i="2"/>
  <c r="BA42" i="2"/>
  <c r="AZ42" i="2"/>
  <c r="BA46" i="2"/>
  <c r="AZ46" i="2"/>
  <c r="BB48" i="2"/>
  <c r="BA52" i="2"/>
  <c r="AZ52" i="2"/>
  <c r="BA69" i="2"/>
  <c r="AZ69" i="2"/>
  <c r="AI73" i="2"/>
  <c r="AI99" i="2"/>
  <c r="BA101" i="2"/>
  <c r="AZ101" i="2"/>
  <c r="BA104" i="2"/>
  <c r="AZ104" i="2"/>
  <c r="BA19" i="2"/>
  <c r="AZ19" i="2"/>
  <c r="BA8" i="2"/>
  <c r="AZ8" i="2"/>
  <c r="BA28" i="2"/>
  <c r="AZ28" i="2"/>
  <c r="AI30" i="2"/>
  <c r="AI32" i="2"/>
  <c r="AI36" i="2"/>
  <c r="BA45" i="2"/>
  <c r="AZ45" i="2"/>
  <c r="BA82" i="2"/>
  <c r="AZ82" i="2"/>
  <c r="BA86" i="2"/>
  <c r="AZ86" i="2"/>
  <c r="BA92" i="2"/>
  <c r="AZ92" i="2"/>
  <c r="BA100" i="2"/>
  <c r="AZ100" i="2"/>
  <c r="AI25" i="2"/>
  <c r="BA58" i="2"/>
  <c r="AZ58" i="2"/>
  <c r="BA62" i="2"/>
  <c r="AZ62" i="2"/>
  <c r="BA68" i="2"/>
  <c r="AZ68" i="2"/>
  <c r="AI70" i="2"/>
  <c r="AI72" i="2"/>
  <c r="AI76" i="2"/>
  <c r="BA85" i="2"/>
  <c r="AZ85" i="2"/>
  <c r="AI96" i="2"/>
  <c r="A7" i="5" a="1"/>
  <c r="A7" i="5"/>
  <c r="H2" i="12"/>
  <c r="AW8" i="2"/>
  <c r="AZ9" i="2"/>
  <c r="AP13" i="2"/>
  <c r="AP10" i="2"/>
  <c r="BA34" i="2"/>
  <c r="AZ34" i="2"/>
  <c r="BA38" i="2"/>
  <c r="AZ38" i="2"/>
  <c r="BB40" i="2"/>
  <c r="AI40" i="2"/>
  <c r="BA44" i="2"/>
  <c r="AZ44" i="2"/>
  <c r="AI48" i="2"/>
  <c r="BA61" i="2"/>
  <c r="AZ61" i="2"/>
  <c r="AI65" i="2"/>
  <c r="AI97" i="2"/>
  <c r="BA107" i="2"/>
  <c r="AZ107" i="2"/>
  <c r="BA53" i="2"/>
  <c r="AZ53" i="2"/>
  <c r="AW9" i="2"/>
  <c r="BA10" i="2"/>
  <c r="AZ10" i="2"/>
  <c r="BA14" i="2"/>
  <c r="AZ14" i="2"/>
  <c r="BA18" i="2"/>
  <c r="AZ18" i="2"/>
  <c r="BA37" i="2"/>
  <c r="AZ37" i="2"/>
  <c r="AI41" i="2"/>
  <c r="BA74" i="2"/>
  <c r="AZ74" i="2"/>
  <c r="BA78" i="2"/>
  <c r="AZ78" i="2"/>
  <c r="BA84" i="2"/>
  <c r="AZ84" i="2"/>
  <c r="AI86" i="2"/>
  <c r="AI88" i="2"/>
  <c r="AI104" i="2"/>
  <c r="CE11" i="2"/>
  <c r="AN11" i="2"/>
  <c r="BB11" i="2"/>
  <c r="CE15" i="2"/>
  <c r="AN15" i="2"/>
  <c r="BB15" i="2"/>
  <c r="BA50" i="2"/>
  <c r="AZ50" i="2"/>
  <c r="BA54" i="2"/>
  <c r="AZ54" i="2"/>
  <c r="BB56" i="2"/>
  <c r="AI56" i="2"/>
  <c r="BA60" i="2"/>
  <c r="AZ60" i="2"/>
  <c r="AI68" i="2"/>
  <c r="BA77" i="2"/>
  <c r="AZ77" i="2"/>
  <c r="AI81" i="2"/>
  <c r="AI105" i="2"/>
  <c r="AZ27" i="2"/>
  <c r="AN31" i="2"/>
  <c r="BB31" i="2"/>
  <c r="AI31" i="2"/>
  <c r="AZ35" i="2"/>
  <c r="AN39" i="2"/>
  <c r="BB39" i="2"/>
  <c r="AZ43" i="2"/>
  <c r="AN47" i="2"/>
  <c r="BB47" i="2"/>
  <c r="AI47" i="2"/>
  <c r="AZ51" i="2"/>
  <c r="AN55" i="2"/>
  <c r="BB55" i="2"/>
  <c r="AI55" i="2"/>
  <c r="AZ59" i="2"/>
  <c r="AN63" i="2"/>
  <c r="BB63" i="2"/>
  <c r="AI63" i="2"/>
  <c r="AZ67" i="2"/>
  <c r="AN71" i="2"/>
  <c r="BB71" i="2"/>
  <c r="AI71" i="2"/>
  <c r="AZ75" i="2"/>
  <c r="AN79" i="2"/>
  <c r="BB79" i="2"/>
  <c r="AI79" i="2"/>
  <c r="AZ83" i="2"/>
  <c r="AN87" i="2"/>
  <c r="BB87" i="2"/>
  <c r="AI87" i="2"/>
  <c r="AZ91" i="2"/>
  <c r="AN95" i="2"/>
  <c r="BB95" i="2"/>
  <c r="AI95" i="2"/>
  <c r="AN103" i="2"/>
  <c r="BB103" i="2"/>
  <c r="AI103" i="2"/>
  <c r="BA109" i="2"/>
  <c r="A23" i="5" a="1"/>
  <c r="A23" i="5"/>
  <c r="A17" i="5" a="1"/>
  <c r="A17" i="5"/>
  <c r="AN13" i="2"/>
  <c r="AN21" i="2"/>
  <c r="BB21" i="2"/>
  <c r="AN29" i="2"/>
  <c r="BB29" i="2"/>
  <c r="AN37" i="2"/>
  <c r="BB37" i="2"/>
  <c r="AI37" i="2"/>
  <c r="AN45" i="2"/>
  <c r="BB45" i="2"/>
  <c r="AI45" i="2"/>
  <c r="AN53" i="2"/>
  <c r="BB53" i="2"/>
  <c r="AI53" i="2"/>
  <c r="AN61" i="2"/>
  <c r="BB61" i="2"/>
  <c r="AI61" i="2"/>
  <c r="AN69" i="2"/>
  <c r="BB69" i="2"/>
  <c r="AI69" i="2"/>
  <c r="AN77" i="2"/>
  <c r="BB77" i="2"/>
  <c r="AI77" i="2"/>
  <c r="AN85" i="2"/>
  <c r="BB85" i="2"/>
  <c r="AI85" i="2"/>
  <c r="AN93" i="2"/>
  <c r="BB93" i="2"/>
  <c r="AI93" i="2"/>
  <c r="AZ97" i="2"/>
  <c r="AN101" i="2"/>
  <c r="BB101" i="2"/>
  <c r="AI101" i="2"/>
  <c r="BB107" i="2"/>
  <c r="AI107" i="2"/>
  <c r="F32" i="4"/>
  <c r="AZ15" i="2"/>
  <c r="AN19" i="2"/>
  <c r="BB19" i="2"/>
  <c r="AZ23" i="2"/>
  <c r="AN27" i="2"/>
  <c r="BB27" i="2"/>
  <c r="AZ31" i="2"/>
  <c r="AN35" i="2"/>
  <c r="BB35" i="2"/>
  <c r="AI35" i="2"/>
  <c r="AZ39" i="2"/>
  <c r="AN43" i="2"/>
  <c r="BB43" i="2"/>
  <c r="AI43" i="2"/>
  <c r="AZ47" i="2"/>
  <c r="AN51" i="2"/>
  <c r="BB51" i="2"/>
  <c r="AI51" i="2"/>
  <c r="AZ55" i="2"/>
  <c r="AN59" i="2"/>
  <c r="BB59" i="2"/>
  <c r="AI59" i="2"/>
  <c r="AZ63" i="2"/>
  <c r="AN67" i="2"/>
  <c r="BB67" i="2"/>
  <c r="AI67" i="2"/>
  <c r="AZ71" i="2"/>
  <c r="AN75" i="2"/>
  <c r="BB75" i="2"/>
  <c r="AI75" i="2"/>
  <c r="AZ79" i="2"/>
  <c r="AN83" i="2"/>
  <c r="BB83" i="2"/>
  <c r="AI83" i="2"/>
  <c r="AZ87" i="2"/>
  <c r="AN91" i="2"/>
  <c r="BB91" i="2"/>
  <c r="AI91" i="2"/>
  <c r="C56" i="10" a="1"/>
  <c r="C56" i="10"/>
  <c r="K56" i="10"/>
  <c r="C52" i="10" a="1"/>
  <c r="C52" i="10"/>
  <c r="K52" i="10"/>
  <c r="C48" i="10" a="1"/>
  <c r="C48" i="10"/>
  <c r="K48" i="10"/>
  <c r="C44" i="10" a="1"/>
  <c r="C44" i="10"/>
  <c r="K44" i="10"/>
  <c r="C40" i="10" a="1"/>
  <c r="C40" i="10"/>
  <c r="K40" i="10"/>
  <c r="N57" i="10" a="1"/>
  <c r="N57" i="10"/>
  <c r="V57" i="10"/>
  <c r="N53" i="10" a="1"/>
  <c r="N53" i="10"/>
  <c r="V53" i="10"/>
  <c r="N49" i="10" a="1"/>
  <c r="N49" i="10"/>
  <c r="V49" i="10"/>
  <c r="N45" i="10" a="1"/>
  <c r="N45" i="10"/>
  <c r="V45" i="10"/>
  <c r="N41" i="10" a="1"/>
  <c r="N41" i="10"/>
  <c r="V41" i="10"/>
  <c r="C55" i="10" a="1"/>
  <c r="C55" i="10"/>
  <c r="K55" i="10"/>
  <c r="C51" i="10" a="1"/>
  <c r="C51" i="10"/>
  <c r="K51" i="10"/>
  <c r="C47" i="10" a="1"/>
  <c r="C47" i="10"/>
  <c r="K47" i="10"/>
  <c r="C43" i="10" a="1"/>
  <c r="C43" i="10"/>
  <c r="K43" i="10"/>
  <c r="C39" i="10" a="1"/>
  <c r="C39" i="10"/>
  <c r="K39" i="10"/>
  <c r="N56" i="10" a="1"/>
  <c r="N56" i="10"/>
  <c r="V56" i="10"/>
  <c r="N52" i="10" a="1"/>
  <c r="N52" i="10"/>
  <c r="V52" i="10"/>
  <c r="N48" i="10" a="1"/>
  <c r="N48" i="10"/>
  <c r="V48" i="10"/>
  <c r="N44" i="10" a="1"/>
  <c r="N44" i="10"/>
  <c r="V44" i="10"/>
  <c r="N40" i="10" a="1"/>
  <c r="N40" i="10"/>
  <c r="V40" i="10"/>
  <c r="N30" i="10" a="1"/>
  <c r="N30" i="10"/>
  <c r="V30" i="10"/>
  <c r="C58" i="10" a="1"/>
  <c r="C58" i="10"/>
  <c r="K58" i="10"/>
  <c r="C54" i="10" a="1"/>
  <c r="C54" i="10"/>
  <c r="K54" i="10"/>
  <c r="C50" i="10" a="1"/>
  <c r="C50" i="10"/>
  <c r="K50" i="10"/>
  <c r="C46" i="10" a="1"/>
  <c r="C46" i="10"/>
  <c r="K46" i="10"/>
  <c r="C42" i="10" a="1"/>
  <c r="C42" i="10"/>
  <c r="K42" i="10"/>
  <c r="N55" i="10" a="1"/>
  <c r="N55" i="10"/>
  <c r="V55" i="10"/>
  <c r="N51" i="10" a="1"/>
  <c r="N51" i="10"/>
  <c r="V51" i="10"/>
  <c r="N47" i="10" a="1"/>
  <c r="N47" i="10"/>
  <c r="V47" i="10"/>
  <c r="N43" i="10" a="1"/>
  <c r="N43" i="10"/>
  <c r="V43" i="10"/>
  <c r="N39" i="10" a="1"/>
  <c r="N39" i="10"/>
  <c r="V39" i="10"/>
  <c r="C57" i="10" a="1"/>
  <c r="C57" i="10"/>
  <c r="K57" i="10"/>
  <c r="C53" i="10" a="1"/>
  <c r="C53" i="10"/>
  <c r="K53" i="10"/>
  <c r="C49" i="10" a="1"/>
  <c r="C49" i="10"/>
  <c r="K49" i="10"/>
  <c r="C45" i="10" a="1"/>
  <c r="C45" i="10"/>
  <c r="K45" i="10"/>
  <c r="C41" i="10" a="1"/>
  <c r="C41" i="10"/>
  <c r="K41" i="10"/>
  <c r="N58" i="10" a="1"/>
  <c r="N58" i="10"/>
  <c r="V58" i="10"/>
  <c r="N54" i="10" a="1"/>
  <c r="N54" i="10"/>
  <c r="V54" i="10"/>
  <c r="N50" i="10" a="1"/>
  <c r="N50" i="10"/>
  <c r="V50" i="10"/>
  <c r="N46" i="10" a="1"/>
  <c r="N46" i="10"/>
  <c r="V46" i="10"/>
  <c r="N42" i="10" a="1"/>
  <c r="N42" i="10"/>
  <c r="V42" i="10"/>
  <c r="N38" i="10" a="1"/>
  <c r="N38" i="10"/>
  <c r="V38" i="10"/>
  <c r="C38" i="10" a="1"/>
  <c r="C38" i="10"/>
  <c r="K38" i="10"/>
  <c r="C37" i="10" a="1"/>
  <c r="C37" i="10"/>
  <c r="K37" i="10"/>
  <c r="N28" i="10" a="1"/>
  <c r="N28" i="10"/>
  <c r="V28" i="10"/>
  <c r="N24" i="10" a="1"/>
  <c r="N24" i="10"/>
  <c r="V24" i="10"/>
  <c r="N20" i="10" a="1"/>
  <c r="N20" i="10"/>
  <c r="V20" i="10"/>
  <c r="N16" i="10" a="1"/>
  <c r="N16" i="10"/>
  <c r="V16" i="10"/>
  <c r="N12" i="10" a="1"/>
  <c r="N12" i="10"/>
  <c r="V12" i="10"/>
  <c r="C11" i="10" a="1"/>
  <c r="C11" i="10"/>
  <c r="K11" i="10"/>
  <c r="N52" i="9" a="1"/>
  <c r="N52" i="9"/>
  <c r="V52" i="9"/>
  <c r="N48" i="9" a="1"/>
  <c r="N48" i="9"/>
  <c r="V48" i="9"/>
  <c r="N40" i="9" a="1"/>
  <c r="N40" i="9"/>
  <c r="V40" i="9"/>
  <c r="N36" i="9" a="1"/>
  <c r="N36" i="9"/>
  <c r="V36" i="9"/>
  <c r="N28" i="9" a="1"/>
  <c r="N28" i="9"/>
  <c r="V28" i="9"/>
  <c r="N24" i="9" a="1"/>
  <c r="N24" i="9"/>
  <c r="V24" i="9"/>
  <c r="N16" i="9" a="1"/>
  <c r="N16" i="9"/>
  <c r="V16" i="9"/>
  <c r="N12" i="9" a="1"/>
  <c r="N12" i="9"/>
  <c r="V12" i="9"/>
  <c r="C64" i="8" a="1"/>
  <c r="C64" i="8"/>
  <c r="C54" i="8" a="1"/>
  <c r="C54" i="8"/>
  <c r="C44" i="8" a="1"/>
  <c r="C44" i="8"/>
  <c r="C34" i="8" a="1"/>
  <c r="C34" i="8"/>
  <c r="C24" i="8" a="1"/>
  <c r="C24" i="8"/>
  <c r="C14" i="8" a="1"/>
  <c r="C14" i="8"/>
  <c r="C30" i="10" a="1"/>
  <c r="C30" i="10"/>
  <c r="K30" i="10"/>
  <c r="C26" i="10" a="1"/>
  <c r="C26" i="10"/>
  <c r="K26" i="10"/>
  <c r="C22" i="10" a="1"/>
  <c r="C22" i="10"/>
  <c r="K22" i="10"/>
  <c r="C18" i="10" a="1"/>
  <c r="C18" i="10"/>
  <c r="K18" i="10"/>
  <c r="C14" i="10" a="1"/>
  <c r="C14" i="10"/>
  <c r="K14" i="10"/>
  <c r="N27" i="10" a="1"/>
  <c r="N27" i="10"/>
  <c r="V27" i="10"/>
  <c r="N23" i="10" a="1"/>
  <c r="N23" i="10"/>
  <c r="V23" i="10"/>
  <c r="N19" i="10" a="1"/>
  <c r="N19" i="10"/>
  <c r="V19" i="10"/>
  <c r="N15" i="10" a="1"/>
  <c r="N15" i="10"/>
  <c r="V15" i="10"/>
  <c r="N51" i="9" a="1"/>
  <c r="N51" i="9"/>
  <c r="V51" i="9"/>
  <c r="N47" i="9" a="1"/>
  <c r="N47" i="9"/>
  <c r="V47" i="9"/>
  <c r="N39" i="9" a="1"/>
  <c r="N39" i="9"/>
  <c r="V39" i="9"/>
  <c r="N35" i="9" a="1"/>
  <c r="N35" i="9"/>
  <c r="V35" i="9"/>
  <c r="N27" i="9" a="1"/>
  <c r="N27" i="9"/>
  <c r="V27" i="9"/>
  <c r="N23" i="9" a="1"/>
  <c r="N23" i="9"/>
  <c r="V23" i="9"/>
  <c r="N15" i="9" a="1"/>
  <c r="N15" i="9"/>
  <c r="V15" i="9"/>
  <c r="N11" i="9" a="1"/>
  <c r="N11" i="9"/>
  <c r="V11" i="9"/>
  <c r="C63" i="8" a="1"/>
  <c r="C63" i="8"/>
  <c r="C53" i="8" a="1"/>
  <c r="C53" i="8"/>
  <c r="C43" i="8" a="1"/>
  <c r="C43" i="8"/>
  <c r="C33" i="8" a="1"/>
  <c r="C33" i="8"/>
  <c r="C23" i="8" a="1"/>
  <c r="C23" i="8"/>
  <c r="C13" i="8" a="1"/>
  <c r="C13" i="8"/>
  <c r="C29" i="10" a="1"/>
  <c r="C29" i="10"/>
  <c r="K29" i="10"/>
  <c r="C25" i="10" a="1"/>
  <c r="C25" i="10"/>
  <c r="K25" i="10"/>
  <c r="C21" i="10" a="1"/>
  <c r="C21" i="10"/>
  <c r="K21" i="10"/>
  <c r="C17" i="10" a="1"/>
  <c r="C17" i="10"/>
  <c r="K17" i="10"/>
  <c r="C13" i="10" a="1"/>
  <c r="C13" i="10"/>
  <c r="K13" i="10"/>
  <c r="N11" i="10" a="1"/>
  <c r="N11" i="10"/>
  <c r="V11" i="10"/>
  <c r="C10" i="10" a="1"/>
  <c r="C10" i="10"/>
  <c r="K10" i="10"/>
  <c r="C49" i="9" a="1"/>
  <c r="C49" i="9"/>
  <c r="K49" i="9"/>
  <c r="C45" i="9" a="1"/>
  <c r="C45" i="9"/>
  <c r="K45" i="9"/>
  <c r="C37" i="9" a="1"/>
  <c r="C37" i="9"/>
  <c r="K37" i="9"/>
  <c r="C33" i="9" a="1"/>
  <c r="C33" i="9"/>
  <c r="K33" i="9"/>
  <c r="C25" i="9" a="1"/>
  <c r="C25" i="9"/>
  <c r="K25" i="9"/>
  <c r="C21" i="9" a="1"/>
  <c r="C21" i="9"/>
  <c r="K21" i="9"/>
  <c r="C13" i="9" a="1"/>
  <c r="C13" i="9"/>
  <c r="K13" i="9"/>
  <c r="J64" i="8" a="1"/>
  <c r="J64" i="8"/>
  <c r="J54" i="8" a="1"/>
  <c r="J54" i="8"/>
  <c r="J44" i="8" a="1"/>
  <c r="J44" i="8"/>
  <c r="J34" i="8" a="1"/>
  <c r="J34" i="8"/>
  <c r="J24" i="8" a="1"/>
  <c r="J24" i="8"/>
  <c r="J14" i="8" a="1"/>
  <c r="J14" i="8"/>
  <c r="N26" i="10" a="1"/>
  <c r="N26" i="10"/>
  <c r="V26" i="10"/>
  <c r="N22" i="10" a="1"/>
  <c r="N22" i="10"/>
  <c r="V22" i="10"/>
  <c r="N18" i="10" a="1"/>
  <c r="N18" i="10"/>
  <c r="V18" i="10"/>
  <c r="N14" i="10" a="1"/>
  <c r="N14" i="10"/>
  <c r="V14" i="10"/>
  <c r="N50" i="9" a="1"/>
  <c r="N50" i="9"/>
  <c r="V50" i="9"/>
  <c r="N46" i="9" a="1"/>
  <c r="N46" i="9"/>
  <c r="V46" i="9"/>
  <c r="N38" i="9" a="1"/>
  <c r="N38" i="9"/>
  <c r="V38" i="9"/>
  <c r="N34" i="9" a="1"/>
  <c r="N34" i="9"/>
  <c r="V34" i="9"/>
  <c r="N26" i="9" a="1"/>
  <c r="N26" i="9"/>
  <c r="V26" i="9"/>
  <c r="N22" i="9" a="1"/>
  <c r="N22" i="9"/>
  <c r="V22" i="9"/>
  <c r="N14" i="9" a="1"/>
  <c r="N14" i="9"/>
  <c r="V14" i="9"/>
  <c r="N10" i="9" a="1"/>
  <c r="N10" i="9"/>
  <c r="V10" i="9"/>
  <c r="C59" i="8" a="1"/>
  <c r="C59" i="8"/>
  <c r="C49" i="8" a="1"/>
  <c r="C49" i="8"/>
  <c r="C39" i="8" a="1"/>
  <c r="C39" i="8"/>
  <c r="C29" i="8" a="1"/>
  <c r="C29" i="8"/>
  <c r="C19" i="8" a="1"/>
  <c r="C19" i="8"/>
  <c r="N37" i="10" a="1"/>
  <c r="N37" i="10"/>
  <c r="V37" i="10"/>
  <c r="C28" i="10" a="1"/>
  <c r="C28" i="10"/>
  <c r="K28" i="10"/>
  <c r="C24" i="10" a="1"/>
  <c r="C24" i="10"/>
  <c r="K24" i="10"/>
  <c r="C20" i="10" a="1"/>
  <c r="C20" i="10"/>
  <c r="K20" i="10"/>
  <c r="C16" i="10" a="1"/>
  <c r="C16" i="10"/>
  <c r="K16" i="10"/>
  <c r="C12" i="10" a="1"/>
  <c r="C12" i="10"/>
  <c r="K12" i="10"/>
  <c r="C52" i="9" a="1"/>
  <c r="C52" i="9"/>
  <c r="K52" i="9"/>
  <c r="C48" i="9" a="1"/>
  <c r="C48" i="9"/>
  <c r="K48" i="9"/>
  <c r="C40" i="9" a="1"/>
  <c r="C40" i="9"/>
  <c r="K40" i="9"/>
  <c r="C36" i="9" a="1"/>
  <c r="C36" i="9"/>
  <c r="K36" i="9"/>
  <c r="C28" i="9" a="1"/>
  <c r="C28" i="9"/>
  <c r="K28" i="9"/>
  <c r="C24" i="9" a="1"/>
  <c r="C24" i="9"/>
  <c r="K24" i="9"/>
  <c r="C16" i="9" a="1"/>
  <c r="C16" i="9"/>
  <c r="K16" i="9"/>
  <c r="C12" i="9" a="1"/>
  <c r="C12" i="9"/>
  <c r="K12" i="9"/>
  <c r="J63" i="8" a="1"/>
  <c r="J63" i="8"/>
  <c r="J53" i="8" a="1"/>
  <c r="J53" i="8"/>
  <c r="J43" i="8" a="1"/>
  <c r="J43" i="8"/>
  <c r="J33" i="8" a="1"/>
  <c r="J33" i="8"/>
  <c r="J23" i="8" a="1"/>
  <c r="J23" i="8"/>
  <c r="J13" i="8" a="1"/>
  <c r="J13" i="8"/>
  <c r="N29" i="10" a="1"/>
  <c r="N29" i="10"/>
  <c r="V29" i="10"/>
  <c r="N25" i="10" a="1"/>
  <c r="N25" i="10"/>
  <c r="V25" i="10"/>
  <c r="N21" i="10" a="1"/>
  <c r="N21" i="10"/>
  <c r="V21" i="10"/>
  <c r="N17" i="10" a="1"/>
  <c r="N17" i="10"/>
  <c r="V17" i="10"/>
  <c r="N13" i="10" a="1"/>
  <c r="N13" i="10"/>
  <c r="V13" i="10"/>
  <c r="N10" i="10" a="1"/>
  <c r="N10" i="10"/>
  <c r="V10" i="10"/>
  <c r="C9" i="10" a="1"/>
  <c r="C9" i="10"/>
  <c r="K9" i="10"/>
  <c r="N49" i="9" a="1"/>
  <c r="N49" i="9"/>
  <c r="V49" i="9"/>
  <c r="N45" i="9" a="1"/>
  <c r="N45" i="9"/>
  <c r="V45" i="9"/>
  <c r="N37" i="9" a="1"/>
  <c r="N37" i="9"/>
  <c r="V37" i="9"/>
  <c r="N33" i="9" a="1"/>
  <c r="N33" i="9"/>
  <c r="V33" i="9"/>
  <c r="N25" i="9" a="1"/>
  <c r="N25" i="9"/>
  <c r="V25" i="9"/>
  <c r="N21" i="9" a="1"/>
  <c r="N21" i="9"/>
  <c r="V21" i="9"/>
  <c r="N13" i="9" a="1"/>
  <c r="N13" i="9"/>
  <c r="V13" i="9"/>
  <c r="N9" i="9" a="1"/>
  <c r="N9" i="9"/>
  <c r="V9" i="9"/>
  <c r="C58" i="8" a="1"/>
  <c r="C58" i="8"/>
  <c r="C48" i="8" a="1"/>
  <c r="C48" i="8"/>
  <c r="C38" i="8" a="1"/>
  <c r="C38" i="8"/>
  <c r="C28" i="8" a="1"/>
  <c r="C28" i="8"/>
  <c r="C18" i="8" a="1"/>
  <c r="C18" i="8"/>
  <c r="C8" i="8" a="1"/>
  <c r="C8" i="8"/>
  <c r="C27" i="10" a="1"/>
  <c r="C27" i="10"/>
  <c r="K27" i="10"/>
  <c r="C23" i="10" a="1"/>
  <c r="C23" i="10"/>
  <c r="K23" i="10"/>
  <c r="C19" i="10" a="1"/>
  <c r="C19" i="10"/>
  <c r="K19" i="10"/>
  <c r="C15" i="10" a="1"/>
  <c r="C15" i="10"/>
  <c r="K15" i="10"/>
  <c r="C51" i="9" a="1"/>
  <c r="C51" i="9"/>
  <c r="K51" i="9"/>
  <c r="C47" i="9" a="1"/>
  <c r="C47" i="9"/>
  <c r="K47" i="9"/>
  <c r="C39" i="9" a="1"/>
  <c r="C39" i="9"/>
  <c r="K39" i="9"/>
  <c r="C35" i="9" a="1"/>
  <c r="C35" i="9"/>
  <c r="K35" i="9"/>
  <c r="C27" i="9" a="1"/>
  <c r="C27" i="9"/>
  <c r="K27" i="9"/>
  <c r="C23" i="9" a="1"/>
  <c r="C23" i="9"/>
  <c r="K23" i="9"/>
  <c r="C15" i="9" a="1"/>
  <c r="C15" i="9"/>
  <c r="K15" i="9"/>
  <c r="C11" i="9" a="1"/>
  <c r="C11" i="9"/>
  <c r="K11" i="9"/>
  <c r="J59" i="8" a="1"/>
  <c r="J59" i="8"/>
  <c r="J49" i="8" a="1"/>
  <c r="J49" i="8"/>
  <c r="C46" i="9" a="1"/>
  <c r="C46" i="9"/>
  <c r="K46" i="9"/>
  <c r="J39" i="8" a="1"/>
  <c r="J39" i="8"/>
  <c r="C64" i="6" a="1"/>
  <c r="C64" i="6"/>
  <c r="C54" i="6" a="1"/>
  <c r="C54" i="6"/>
  <c r="C44" i="6" a="1"/>
  <c r="C44" i="6"/>
  <c r="C34" i="6" a="1"/>
  <c r="C34" i="6"/>
  <c r="C24" i="6" a="1"/>
  <c r="C24" i="6"/>
  <c r="C14" i="6" a="1"/>
  <c r="C14" i="6"/>
  <c r="A104" i="5" a="1"/>
  <c r="A104" i="5"/>
  <c r="A96" i="5" a="1"/>
  <c r="A96" i="5"/>
  <c r="A88" i="5" a="1"/>
  <c r="A88" i="5"/>
  <c r="A80" i="5" a="1"/>
  <c r="A80" i="5"/>
  <c r="A72" i="5" a="1"/>
  <c r="A72" i="5"/>
  <c r="A64" i="5" a="1"/>
  <c r="A64" i="5"/>
  <c r="A56" i="5" a="1"/>
  <c r="A56" i="5"/>
  <c r="A48" i="5" a="1"/>
  <c r="A48" i="5"/>
  <c r="A40" i="5" a="1"/>
  <c r="A40" i="5"/>
  <c r="A32" i="5" a="1"/>
  <c r="A32" i="5"/>
  <c r="A24" i="5" a="1"/>
  <c r="A24" i="5"/>
  <c r="A16" i="5" a="1"/>
  <c r="A16" i="5"/>
  <c r="A8" i="5" a="1"/>
  <c r="A8" i="5"/>
  <c r="C14" i="9" a="1"/>
  <c r="C14" i="9"/>
  <c r="K14" i="9"/>
  <c r="J8" i="8" a="1"/>
  <c r="J8" i="8"/>
  <c r="J58" i="6" a="1"/>
  <c r="J58" i="6"/>
  <c r="J48" i="6" a="1"/>
  <c r="J48" i="6"/>
  <c r="J38" i="6" a="1"/>
  <c r="J38" i="6"/>
  <c r="J28" i="6" a="1"/>
  <c r="J28" i="6"/>
  <c r="J18" i="6" a="1"/>
  <c r="J18" i="6"/>
  <c r="J8" i="6" a="1"/>
  <c r="J8" i="6"/>
  <c r="A99" i="5" a="1"/>
  <c r="A99" i="5"/>
  <c r="A91" i="5" a="1"/>
  <c r="A91" i="5"/>
  <c r="A83" i="5" a="1"/>
  <c r="A83" i="5"/>
  <c r="A75" i="5" a="1"/>
  <c r="A75" i="5"/>
  <c r="A67" i="5" a="1"/>
  <c r="A67" i="5"/>
  <c r="A59" i="5" a="1"/>
  <c r="A59" i="5"/>
  <c r="A51" i="5" a="1"/>
  <c r="A51" i="5"/>
  <c r="A43" i="5" a="1"/>
  <c r="A43" i="5"/>
  <c r="A35" i="5" a="1"/>
  <c r="A35" i="5"/>
  <c r="A27" i="5" a="1"/>
  <c r="A27" i="5"/>
  <c r="A19" i="5" a="1"/>
  <c r="A19" i="5"/>
  <c r="A11" i="5" a="1"/>
  <c r="A11" i="5"/>
  <c r="C34" i="9" a="1"/>
  <c r="C34" i="9"/>
  <c r="K34" i="9"/>
  <c r="J29" i="8" a="1"/>
  <c r="J29" i="8"/>
  <c r="C63" i="6" a="1"/>
  <c r="C63" i="6"/>
  <c r="C53" i="6" a="1"/>
  <c r="C53" i="6"/>
  <c r="C43" i="6" a="1"/>
  <c r="C43" i="6"/>
  <c r="C33" i="6" a="1"/>
  <c r="C33" i="6"/>
  <c r="C23" i="6" a="1"/>
  <c r="C23" i="6"/>
  <c r="C13" i="6" a="1"/>
  <c r="C13" i="6"/>
  <c r="A102" i="5" a="1"/>
  <c r="A102" i="5"/>
  <c r="A94" i="5" a="1"/>
  <c r="A94" i="5"/>
  <c r="A86" i="5" a="1"/>
  <c r="A86" i="5"/>
  <c r="A78" i="5" a="1"/>
  <c r="A78" i="5"/>
  <c r="A70" i="5" a="1"/>
  <c r="A70" i="5"/>
  <c r="A62" i="5" a="1"/>
  <c r="A62" i="5"/>
  <c r="A54" i="5" a="1"/>
  <c r="A54" i="5"/>
  <c r="A46" i="5" a="1"/>
  <c r="A46" i="5"/>
  <c r="A38" i="5" a="1"/>
  <c r="A38" i="5"/>
  <c r="A30" i="5" a="1"/>
  <c r="A30" i="5"/>
  <c r="A22" i="5" a="1"/>
  <c r="A22" i="5"/>
  <c r="A14" i="5" a="1"/>
  <c r="A14" i="5"/>
  <c r="C50" i="9" a="1"/>
  <c r="C50" i="9"/>
  <c r="K50" i="9"/>
  <c r="J38" i="8" a="1"/>
  <c r="J38" i="8"/>
  <c r="J9" i="8" a="1"/>
  <c r="J9" i="8"/>
  <c r="J64" i="6" a="1"/>
  <c r="J64" i="6"/>
  <c r="J54" i="6" a="1"/>
  <c r="J54" i="6"/>
  <c r="J44" i="6" a="1"/>
  <c r="J44" i="6"/>
  <c r="J34" i="6" a="1"/>
  <c r="J34" i="6"/>
  <c r="J24" i="6" a="1"/>
  <c r="J24" i="6"/>
  <c r="J14" i="6" a="1"/>
  <c r="J14" i="6"/>
  <c r="A105" i="5" a="1"/>
  <c r="A105" i="5"/>
  <c r="A97" i="5" a="1"/>
  <c r="A97" i="5"/>
  <c r="A89" i="5" a="1"/>
  <c r="A89" i="5"/>
  <c r="A81" i="5" a="1"/>
  <c r="A81" i="5"/>
  <c r="A73" i="5" a="1"/>
  <c r="A73" i="5"/>
  <c r="A65" i="5" a="1"/>
  <c r="A65" i="5"/>
  <c r="A57" i="5" a="1"/>
  <c r="A57" i="5"/>
  <c r="A49" i="5" a="1"/>
  <c r="A49" i="5"/>
  <c r="A41" i="5" a="1"/>
  <c r="A41" i="5"/>
  <c r="A33" i="5" a="1"/>
  <c r="A33" i="5"/>
  <c r="A25" i="5" a="1"/>
  <c r="A25" i="5"/>
  <c r="N9" i="10" a="1"/>
  <c r="N9" i="10"/>
  <c r="V9" i="10"/>
  <c r="C22" i="9" a="1"/>
  <c r="C22" i="9"/>
  <c r="K22" i="9"/>
  <c r="J48" i="8" a="1"/>
  <c r="J48" i="8"/>
  <c r="J19" i="8" a="1"/>
  <c r="J19" i="8"/>
  <c r="C59" i="6" a="1"/>
  <c r="C59" i="6"/>
  <c r="C49" i="6" a="1"/>
  <c r="C49" i="6"/>
  <c r="C39" i="6" a="1"/>
  <c r="C39" i="6"/>
  <c r="C29" i="6" a="1"/>
  <c r="C29" i="6"/>
  <c r="C19" i="6" a="1"/>
  <c r="C19" i="6"/>
  <c r="C9" i="6" a="1"/>
  <c r="C9" i="6"/>
  <c r="A100" i="5" a="1"/>
  <c r="A100" i="5"/>
  <c r="A92" i="5" a="1"/>
  <c r="A92" i="5"/>
  <c r="A84" i="5" a="1"/>
  <c r="A84" i="5"/>
  <c r="A76" i="5" a="1"/>
  <c r="A76" i="5"/>
  <c r="A68" i="5" a="1"/>
  <c r="A68" i="5"/>
  <c r="A60" i="5" a="1"/>
  <c r="A60" i="5"/>
  <c r="A52" i="5" a="1"/>
  <c r="A52" i="5"/>
  <c r="A44" i="5" a="1"/>
  <c r="A44" i="5"/>
  <c r="A36" i="5" a="1"/>
  <c r="A36" i="5"/>
  <c r="A28" i="5" a="1"/>
  <c r="A28" i="5"/>
  <c r="A20" i="5" a="1"/>
  <c r="A20" i="5"/>
  <c r="A12" i="5" a="1"/>
  <c r="A12" i="5"/>
  <c r="C38" i="9" a="1"/>
  <c r="C38" i="9"/>
  <c r="K38" i="9"/>
  <c r="J28" i="8" a="1"/>
  <c r="J28" i="8"/>
  <c r="J63" i="6" a="1"/>
  <c r="J63" i="6"/>
  <c r="J53" i="6" a="1"/>
  <c r="J53" i="6"/>
  <c r="J43" i="6" a="1"/>
  <c r="J43" i="6"/>
  <c r="J33" i="6" a="1"/>
  <c r="J33" i="6"/>
  <c r="J23" i="6" a="1"/>
  <c r="J23" i="6"/>
  <c r="J13" i="6" a="1"/>
  <c r="J13" i="6"/>
  <c r="A103" i="5" a="1"/>
  <c r="A103" i="5"/>
  <c r="A95" i="5" a="1"/>
  <c r="A95" i="5"/>
  <c r="A87" i="5" a="1"/>
  <c r="A87" i="5"/>
  <c r="A79" i="5" a="1"/>
  <c r="A79" i="5"/>
  <c r="A71" i="5" a="1"/>
  <c r="A71" i="5"/>
  <c r="A63" i="5" a="1"/>
  <c r="A63" i="5"/>
  <c r="A55" i="5" a="1"/>
  <c r="A55" i="5"/>
  <c r="A47" i="5" a="1"/>
  <c r="A47" i="5"/>
  <c r="A39" i="5" a="1"/>
  <c r="A39" i="5"/>
  <c r="A31" i="5" a="1"/>
  <c r="A31" i="5"/>
  <c r="C10" i="9" a="1"/>
  <c r="C10" i="9"/>
  <c r="K10" i="9"/>
  <c r="C9" i="8" a="1"/>
  <c r="C9" i="8"/>
  <c r="C58" i="6" a="1"/>
  <c r="C58" i="6"/>
  <c r="C48" i="6" a="1"/>
  <c r="C48" i="6"/>
  <c r="C38" i="6" a="1"/>
  <c r="C38" i="6"/>
  <c r="C28" i="6" a="1"/>
  <c r="C28" i="6"/>
  <c r="C18" i="6" a="1"/>
  <c r="C18" i="6"/>
  <c r="C8" i="6" a="1"/>
  <c r="C8" i="6"/>
  <c r="A106" i="5" a="1"/>
  <c r="A106" i="5"/>
  <c r="A98" i="5" a="1"/>
  <c r="A98" i="5"/>
  <c r="A90" i="5" a="1"/>
  <c r="A90" i="5"/>
  <c r="A82" i="5" a="1"/>
  <c r="A82" i="5"/>
  <c r="A74" i="5" a="1"/>
  <c r="A74" i="5"/>
  <c r="A66" i="5" a="1"/>
  <c r="A66" i="5"/>
  <c r="A58" i="5" a="1"/>
  <c r="A58" i="5"/>
  <c r="A50" i="5" a="1"/>
  <c r="A50" i="5"/>
  <c r="A42" i="5" a="1"/>
  <c r="A42" i="5"/>
  <c r="A34" i="5" a="1"/>
  <c r="A34" i="5"/>
  <c r="A26" i="5" a="1"/>
  <c r="A26" i="5"/>
  <c r="A18" i="5" a="1"/>
  <c r="A18" i="5"/>
  <c r="A10" i="5" a="1"/>
  <c r="A10" i="5"/>
  <c r="C26" i="9" a="1"/>
  <c r="C26" i="9"/>
  <c r="K26" i="9"/>
  <c r="J58" i="8" a="1"/>
  <c r="J58" i="8"/>
  <c r="J18" i="8" a="1"/>
  <c r="J18" i="8"/>
  <c r="J59" i="6" a="1"/>
  <c r="J59" i="6"/>
  <c r="J49" i="6" a="1"/>
  <c r="J49" i="6"/>
  <c r="J39" i="6" a="1"/>
  <c r="J39" i="6"/>
  <c r="J29" i="6" a="1"/>
  <c r="J29" i="6"/>
  <c r="J19" i="6" a="1"/>
  <c r="J19" i="6"/>
  <c r="J9" i="6" a="1"/>
  <c r="J9" i="6"/>
  <c r="A101" i="5" a="1"/>
  <c r="A101" i="5"/>
  <c r="A93" i="5" a="1"/>
  <c r="A93" i="5"/>
  <c r="A85" i="5" a="1"/>
  <c r="A85" i="5"/>
  <c r="A77" i="5" a="1"/>
  <c r="A77" i="5"/>
  <c r="A69" i="5" a="1"/>
  <c r="A69" i="5"/>
  <c r="A61" i="5" a="1"/>
  <c r="A61" i="5"/>
  <c r="A53" i="5" a="1"/>
  <c r="A53" i="5"/>
  <c r="A45" i="5" a="1"/>
  <c r="A45" i="5"/>
  <c r="A37" i="5" a="1"/>
  <c r="A37" i="5"/>
  <c r="A29" i="5" a="1"/>
  <c r="A29" i="5"/>
  <c r="A21" i="5" a="1"/>
  <c r="A21" i="5"/>
  <c r="A13" i="5" a="1"/>
  <c r="A13" i="5"/>
  <c r="AZ98" i="2"/>
  <c r="AN102" i="2"/>
  <c r="BB102" i="2"/>
  <c r="AI102" i="2"/>
  <c r="AW106" i="2"/>
  <c r="BC106" i="2"/>
  <c r="AI106" i="2"/>
  <c r="AZ106" i="2"/>
  <c r="BA105" i="2"/>
  <c r="AZ105" i="2"/>
  <c r="A15" i="5" a="1"/>
  <c r="A15" i="5"/>
  <c r="AW109" i="2"/>
  <c r="BC109" i="2"/>
  <c r="AI109" i="2"/>
  <c r="A9" i="5" a="1"/>
  <c r="A9" i="5"/>
  <c r="J17" i="12"/>
  <c r="J33" i="12"/>
  <c r="H52" i="12"/>
  <c r="F52" i="12"/>
  <c r="K52" i="12"/>
  <c r="J87" i="12"/>
  <c r="B87" i="12"/>
  <c r="G87" i="12"/>
  <c r="F87" i="12"/>
  <c r="E87" i="12"/>
  <c r="I87" i="12"/>
  <c r="K2" i="12"/>
  <c r="I4" i="12"/>
  <c r="I6" i="12"/>
  <c r="E7" i="12"/>
  <c r="J8" i="12"/>
  <c r="B8" i="12"/>
  <c r="K8" i="12"/>
  <c r="H11" i="12"/>
  <c r="J15" i="12"/>
  <c r="F16" i="12"/>
  <c r="B17" i="12"/>
  <c r="K17" i="12"/>
  <c r="G18" i="12"/>
  <c r="I20" i="12"/>
  <c r="I22" i="12"/>
  <c r="E23" i="12"/>
  <c r="J24" i="12"/>
  <c r="B24" i="12"/>
  <c r="K24" i="12"/>
  <c r="J31" i="12"/>
  <c r="F32" i="12"/>
  <c r="B33" i="12"/>
  <c r="K33" i="12"/>
  <c r="G35" i="12"/>
  <c r="J40" i="12"/>
  <c r="B40" i="12"/>
  <c r="G46" i="12"/>
  <c r="F50" i="12"/>
  <c r="B52" i="12"/>
  <c r="H58" i="12"/>
  <c r="G62" i="12"/>
  <c r="F62" i="12"/>
  <c r="E62" i="12"/>
  <c r="K62" i="12"/>
  <c r="B62" i="12"/>
  <c r="K66" i="12"/>
  <c r="I66" i="12"/>
  <c r="H66" i="12"/>
  <c r="G66" i="12"/>
  <c r="E66" i="12"/>
  <c r="H87" i="12"/>
  <c r="S13" i="14"/>
  <c r="K13" i="14"/>
  <c r="C13" i="14"/>
  <c r="P13" i="14"/>
  <c r="H13" i="14"/>
  <c r="U13" i="14"/>
  <c r="J13" i="14"/>
  <c r="T13" i="14"/>
  <c r="I13" i="14"/>
  <c r="R13" i="14"/>
  <c r="G13" i="14"/>
  <c r="Q13" i="14"/>
  <c r="F13" i="14"/>
  <c r="O13" i="14"/>
  <c r="E13" i="14"/>
  <c r="N13" i="14"/>
  <c r="D13" i="14"/>
  <c r="M13" i="14"/>
  <c r="B13" i="14"/>
  <c r="S24" i="14"/>
  <c r="K24" i="14"/>
  <c r="C24" i="14"/>
  <c r="O24" i="14"/>
  <c r="F24" i="14"/>
  <c r="M24" i="14"/>
  <c r="D24" i="14"/>
  <c r="U24" i="14"/>
  <c r="L24" i="14"/>
  <c r="B24" i="14"/>
  <c r="P24" i="14"/>
  <c r="N24" i="14"/>
  <c r="J24" i="14"/>
  <c r="I24" i="14"/>
  <c r="H24" i="14"/>
  <c r="T24" i="14"/>
  <c r="G24" i="14"/>
  <c r="R24" i="14"/>
  <c r="E24" i="14"/>
  <c r="J6" i="12"/>
  <c r="E19" i="12"/>
  <c r="J20" i="12"/>
  <c r="J22" i="12"/>
  <c r="G41" i="12"/>
  <c r="E41" i="12"/>
  <c r="K41" i="12"/>
  <c r="J48" i="12"/>
  <c r="B48" i="12"/>
  <c r="F51" i="12"/>
  <c r="K87" i="12"/>
  <c r="Q24" i="14"/>
  <c r="E2" i="12"/>
  <c r="K4" i="12"/>
  <c r="B6" i="12"/>
  <c r="K6" i="12"/>
  <c r="H7" i="12"/>
  <c r="E10" i="12"/>
  <c r="J11" i="12"/>
  <c r="H16" i="12"/>
  <c r="J18" i="12"/>
  <c r="F19" i="12"/>
  <c r="B20" i="12"/>
  <c r="K20" i="12"/>
  <c r="B22" i="12"/>
  <c r="K22" i="12"/>
  <c r="H23" i="12"/>
  <c r="E26" i="12"/>
  <c r="J27" i="12"/>
  <c r="H32" i="12"/>
  <c r="J34" i="12"/>
  <c r="B34" i="12"/>
  <c r="H34" i="12"/>
  <c r="I35" i="12"/>
  <c r="E40" i="12"/>
  <c r="B41" i="12"/>
  <c r="E44" i="12"/>
  <c r="I46" i="12"/>
  <c r="G49" i="12"/>
  <c r="E49" i="12"/>
  <c r="K49" i="12"/>
  <c r="I50" i="12"/>
  <c r="G51" i="12"/>
  <c r="J56" i="12"/>
  <c r="B56" i="12"/>
  <c r="H57" i="12"/>
  <c r="I57" i="12"/>
  <c r="F57" i="12"/>
  <c r="N14" i="14"/>
  <c r="F14" i="14"/>
  <c r="S14" i="14"/>
  <c r="K14" i="14"/>
  <c r="C14" i="14"/>
  <c r="U14" i="14"/>
  <c r="J14" i="14"/>
  <c r="T14" i="14"/>
  <c r="I14" i="14"/>
  <c r="R14" i="14"/>
  <c r="H14" i="14"/>
  <c r="Q14" i="14"/>
  <c r="G14" i="14"/>
  <c r="P14" i="14"/>
  <c r="E14" i="14"/>
  <c r="O14" i="14"/>
  <c r="D14" i="14"/>
  <c r="M14" i="14"/>
  <c r="B14" i="14"/>
  <c r="F2" i="12"/>
  <c r="I3" i="12"/>
  <c r="I7" i="12"/>
  <c r="E8" i="12"/>
  <c r="J9" i="12"/>
  <c r="F10" i="12"/>
  <c r="B11" i="12"/>
  <c r="F17" i="12"/>
  <c r="B18" i="12"/>
  <c r="K18" i="12"/>
  <c r="G19" i="12"/>
  <c r="I23" i="12"/>
  <c r="E24" i="12"/>
  <c r="J25" i="12"/>
  <c r="F26" i="12"/>
  <c r="B27" i="12"/>
  <c r="F33" i="12"/>
  <c r="F38" i="12"/>
  <c r="K38" i="12"/>
  <c r="F40" i="12"/>
  <c r="J42" i="12"/>
  <c r="B42" i="12"/>
  <c r="H42" i="12"/>
  <c r="G44" i="12"/>
  <c r="E48" i="12"/>
  <c r="B49" i="12"/>
  <c r="H51" i="12"/>
  <c r="E52" i="12"/>
  <c r="B57" i="12"/>
  <c r="I62" i="12"/>
  <c r="H65" i="12"/>
  <c r="K65" i="12"/>
  <c r="B65" i="12"/>
  <c r="I65" i="12"/>
  <c r="F66" i="12"/>
  <c r="H73" i="12"/>
  <c r="I73" i="12"/>
  <c r="G73" i="12"/>
  <c r="F73" i="12"/>
  <c r="K73" i="12"/>
  <c r="B73" i="12"/>
  <c r="H89" i="12"/>
  <c r="I89" i="12"/>
  <c r="G89" i="12"/>
  <c r="F89" i="12"/>
  <c r="E89" i="12"/>
  <c r="K89" i="12"/>
  <c r="B89" i="12"/>
  <c r="G94" i="12"/>
  <c r="F94" i="12"/>
  <c r="E94" i="12"/>
  <c r="K94" i="12"/>
  <c r="B94" i="12"/>
  <c r="I94" i="12"/>
  <c r="L14" i="14"/>
  <c r="U22" i="14"/>
  <c r="M22" i="14"/>
  <c r="E22" i="14"/>
  <c r="T22" i="14"/>
  <c r="K22" i="14"/>
  <c r="B22" i="14"/>
  <c r="R22" i="14"/>
  <c r="I22" i="14"/>
  <c r="Q22" i="14"/>
  <c r="H22" i="14"/>
  <c r="N22" i="14"/>
  <c r="L22" i="14"/>
  <c r="J22" i="14"/>
  <c r="G22" i="14"/>
  <c r="F22" i="14"/>
  <c r="S22" i="14"/>
  <c r="D22" i="14"/>
  <c r="P22" i="14"/>
  <c r="C22" i="14"/>
  <c r="G2" i="12"/>
  <c r="E6" i="12"/>
  <c r="J7" i="12"/>
  <c r="G10" i="12"/>
  <c r="J16" i="12"/>
  <c r="B16" i="12"/>
  <c r="K16" i="12"/>
  <c r="G17" i="12"/>
  <c r="H19" i="12"/>
  <c r="E22" i="12"/>
  <c r="J23" i="12"/>
  <c r="G26" i="12"/>
  <c r="J32" i="12"/>
  <c r="B32" i="12"/>
  <c r="K32" i="12"/>
  <c r="G33" i="12"/>
  <c r="E35" i="12"/>
  <c r="K35" i="12"/>
  <c r="I44" i="12"/>
  <c r="F46" i="12"/>
  <c r="K46" i="12"/>
  <c r="F48" i="12"/>
  <c r="J50" i="12"/>
  <c r="B50" i="12"/>
  <c r="H50" i="12"/>
  <c r="I51" i="12"/>
  <c r="G52" i="12"/>
  <c r="K58" i="12"/>
  <c r="E58" i="12"/>
  <c r="B58" i="12"/>
  <c r="G78" i="12"/>
  <c r="F78" i="12"/>
  <c r="E78" i="12"/>
  <c r="K78" i="12"/>
  <c r="B78" i="12"/>
  <c r="I78" i="12"/>
  <c r="O22" i="14"/>
  <c r="J5" i="12"/>
  <c r="F6" i="12"/>
  <c r="B7" i="12"/>
  <c r="K7" i="12"/>
  <c r="G8" i="12"/>
  <c r="I10" i="12"/>
  <c r="E11" i="12"/>
  <c r="J12" i="12"/>
  <c r="J14" i="12"/>
  <c r="F15" i="12"/>
  <c r="H17" i="12"/>
  <c r="I19" i="12"/>
  <c r="E20" i="12"/>
  <c r="F22" i="12"/>
  <c r="B23" i="12"/>
  <c r="K23" i="12"/>
  <c r="G24" i="12"/>
  <c r="I26" i="12"/>
  <c r="E27" i="12"/>
  <c r="J28" i="12"/>
  <c r="J30" i="12"/>
  <c r="F31" i="12"/>
  <c r="H33" i="12"/>
  <c r="E34" i="12"/>
  <c r="B35" i="12"/>
  <c r="H36" i="12"/>
  <c r="F36" i="12"/>
  <c r="K36" i="12"/>
  <c r="H40" i="12"/>
  <c r="F41" i="12"/>
  <c r="E43" i="12"/>
  <c r="K43" i="12"/>
  <c r="B46" i="12"/>
  <c r="G48" i="12"/>
  <c r="I52" i="12"/>
  <c r="F54" i="12"/>
  <c r="K54" i="12"/>
  <c r="F56" i="12"/>
  <c r="E64" i="12"/>
  <c r="H64" i="12"/>
  <c r="G64" i="12"/>
  <c r="F64" i="12"/>
  <c r="F65" i="12"/>
  <c r="J71" i="12"/>
  <c r="B71" i="12"/>
  <c r="G71" i="12"/>
  <c r="F71" i="12"/>
  <c r="E71" i="12"/>
  <c r="I71" i="12"/>
  <c r="E73" i="12"/>
  <c r="H78" i="12"/>
  <c r="J89" i="12"/>
  <c r="J94" i="12"/>
  <c r="K98" i="12"/>
  <c r="I98" i="12"/>
  <c r="H98" i="12"/>
  <c r="G98" i="12"/>
  <c r="F98" i="12"/>
  <c r="E98" i="12"/>
  <c r="B98" i="12"/>
  <c r="J10" i="12"/>
  <c r="I17" i="12"/>
  <c r="J19" i="12"/>
  <c r="J26" i="12"/>
  <c r="I33" i="12"/>
  <c r="H44" i="12"/>
  <c r="F44" i="12"/>
  <c r="K44" i="12"/>
  <c r="E51" i="12"/>
  <c r="K51" i="12"/>
  <c r="J52" i="12"/>
  <c r="K82" i="12"/>
  <c r="I82" i="12"/>
  <c r="H82" i="12"/>
  <c r="G82" i="12"/>
  <c r="F82" i="12"/>
  <c r="E82" i="12"/>
  <c r="B82" i="12"/>
  <c r="P12" i="14"/>
  <c r="H12" i="14"/>
  <c r="U12" i="14"/>
  <c r="M12" i="14"/>
  <c r="E12" i="14"/>
  <c r="T12" i="14"/>
  <c r="J12" i="14"/>
  <c r="S12" i="14"/>
  <c r="I12" i="14"/>
  <c r="R12" i="14"/>
  <c r="G12" i="14"/>
  <c r="Q12" i="14"/>
  <c r="F12" i="14"/>
  <c r="O12" i="14"/>
  <c r="D12" i="14"/>
  <c r="N12" i="14"/>
  <c r="C12" i="14"/>
  <c r="L12" i="14"/>
  <c r="B12" i="14"/>
  <c r="G74" i="12"/>
  <c r="J80" i="12"/>
  <c r="J96" i="12"/>
  <c r="I2" i="14"/>
  <c r="S5" i="14"/>
  <c r="K5" i="14"/>
  <c r="C5" i="14"/>
  <c r="J5" i="14"/>
  <c r="T5" i="14"/>
  <c r="O9" i="14"/>
  <c r="G9" i="14"/>
  <c r="T9" i="14"/>
  <c r="L9" i="14"/>
  <c r="D9" i="14"/>
  <c r="K9" i="14"/>
  <c r="R10" i="14"/>
  <c r="J10" i="14"/>
  <c r="B10" i="14"/>
  <c r="O10" i="14"/>
  <c r="G10" i="14"/>
  <c r="L10" i="14"/>
  <c r="U11" i="14"/>
  <c r="M11" i="14"/>
  <c r="E11" i="14"/>
  <c r="R11" i="14"/>
  <c r="J11" i="14"/>
  <c r="B11" i="14"/>
  <c r="L11" i="14"/>
  <c r="J17" i="14"/>
  <c r="U30" i="14"/>
  <c r="M30" i="14"/>
  <c r="E30" i="14"/>
  <c r="P30" i="14"/>
  <c r="G30" i="14"/>
  <c r="O30" i="14"/>
  <c r="F30" i="14"/>
  <c r="N30" i="14"/>
  <c r="D30" i="14"/>
  <c r="L30" i="14"/>
  <c r="C30" i="14"/>
  <c r="S30" i="14"/>
  <c r="R2" i="14"/>
  <c r="J2" i="14"/>
  <c r="B2" i="14"/>
  <c r="K2" i="14"/>
  <c r="T2" i="14"/>
  <c r="T27" i="14"/>
  <c r="L27" i="14"/>
  <c r="D27" i="14"/>
  <c r="O27" i="14"/>
  <c r="F27" i="14"/>
  <c r="N27" i="14"/>
  <c r="E27" i="14"/>
  <c r="M27" i="14"/>
  <c r="C27" i="14"/>
  <c r="U27" i="14"/>
  <c r="K27" i="14"/>
  <c r="B27" i="14"/>
  <c r="S27" i="14"/>
  <c r="N33" i="14"/>
  <c r="F33" i="14"/>
  <c r="Q33" i="14"/>
  <c r="H33" i="14"/>
  <c r="P33" i="14"/>
  <c r="G33" i="14"/>
  <c r="O33" i="14"/>
  <c r="E33" i="14"/>
  <c r="M33" i="14"/>
  <c r="D33" i="14"/>
  <c r="S33" i="14"/>
  <c r="J67" i="12"/>
  <c r="J69" i="12"/>
  <c r="F70" i="12"/>
  <c r="I74" i="12"/>
  <c r="I81" i="12"/>
  <c r="J83" i="12"/>
  <c r="J85" i="12"/>
  <c r="I90" i="12"/>
  <c r="I97" i="12"/>
  <c r="J99" i="12"/>
  <c r="J101" i="12"/>
  <c r="C2" i="14"/>
  <c r="L2" i="14"/>
  <c r="U2" i="14"/>
  <c r="I3" i="14"/>
  <c r="D5" i="14"/>
  <c r="M5" i="14"/>
  <c r="N6" i="14"/>
  <c r="F6" i="14"/>
  <c r="J6" i="14"/>
  <c r="S6" i="14"/>
  <c r="C9" i="14"/>
  <c r="N9" i="14"/>
  <c r="D10" i="14"/>
  <c r="N10" i="14"/>
  <c r="D11" i="14"/>
  <c r="O11" i="14"/>
  <c r="N17" i="14"/>
  <c r="F17" i="14"/>
  <c r="Q17" i="14"/>
  <c r="H17" i="14"/>
  <c r="M17" i="14"/>
  <c r="D17" i="14"/>
  <c r="L17" i="14"/>
  <c r="P23" i="14"/>
  <c r="H23" i="14"/>
  <c r="R23" i="14"/>
  <c r="I23" i="14"/>
  <c r="O23" i="14"/>
  <c r="F23" i="14"/>
  <c r="N23" i="14"/>
  <c r="E23" i="14"/>
  <c r="M23" i="14"/>
  <c r="G27" i="14"/>
  <c r="H30" i="14"/>
  <c r="B33" i="14"/>
  <c r="T33" i="14"/>
  <c r="J74" i="12"/>
  <c r="J81" i="12"/>
  <c r="J90" i="12"/>
  <c r="J97" i="12"/>
  <c r="D2" i="14"/>
  <c r="M2" i="14"/>
  <c r="U3" i="14"/>
  <c r="M3" i="14"/>
  <c r="E3" i="14"/>
  <c r="J3" i="14"/>
  <c r="S3" i="14"/>
  <c r="E5" i="14"/>
  <c r="N5" i="14"/>
  <c r="B6" i="14"/>
  <c r="K6" i="14"/>
  <c r="T6" i="14"/>
  <c r="E9" i="14"/>
  <c r="P9" i="14"/>
  <c r="E10" i="14"/>
  <c r="P10" i="14"/>
  <c r="F11" i="14"/>
  <c r="P11" i="14"/>
  <c r="B17" i="14"/>
  <c r="O17" i="14"/>
  <c r="B23" i="14"/>
  <c r="Q23" i="14"/>
  <c r="H27" i="14"/>
  <c r="I30" i="14"/>
  <c r="C33" i="14"/>
  <c r="U33" i="14"/>
  <c r="G39" i="12"/>
  <c r="G47" i="12"/>
  <c r="G55" i="12"/>
  <c r="H59" i="12"/>
  <c r="H61" i="12"/>
  <c r="I70" i="12"/>
  <c r="J72" i="12"/>
  <c r="B74" i="12"/>
  <c r="H75" i="12"/>
  <c r="H77" i="12"/>
  <c r="F80" i="12"/>
  <c r="B81" i="12"/>
  <c r="K81" i="12"/>
  <c r="I86" i="12"/>
  <c r="J88" i="12"/>
  <c r="B90" i="12"/>
  <c r="H91" i="12"/>
  <c r="H93" i="12"/>
  <c r="F96" i="12"/>
  <c r="B97" i="12"/>
  <c r="K97" i="12"/>
  <c r="I102" i="12"/>
  <c r="E2" i="14"/>
  <c r="N2" i="14"/>
  <c r="B3" i="14"/>
  <c r="K3" i="14"/>
  <c r="T3" i="14"/>
  <c r="I4" i="14"/>
  <c r="F5" i="14"/>
  <c r="O5" i="14"/>
  <c r="C6" i="14"/>
  <c r="L6" i="14"/>
  <c r="U6" i="14"/>
  <c r="F9" i="14"/>
  <c r="Q9" i="14"/>
  <c r="F10" i="14"/>
  <c r="Q10" i="14"/>
  <c r="G11" i="14"/>
  <c r="Q11" i="14"/>
  <c r="C17" i="14"/>
  <c r="P17" i="14"/>
  <c r="O20" i="14"/>
  <c r="G20" i="14"/>
  <c r="Q20" i="14"/>
  <c r="H20" i="14"/>
  <c r="N20" i="14"/>
  <c r="E20" i="14"/>
  <c r="M20" i="14"/>
  <c r="D20" i="14"/>
  <c r="P20" i="14"/>
  <c r="C23" i="14"/>
  <c r="S23" i="14"/>
  <c r="I27" i="14"/>
  <c r="J30" i="14"/>
  <c r="I33" i="14"/>
  <c r="J63" i="12"/>
  <c r="B63" i="12"/>
  <c r="K63" i="12"/>
  <c r="J70" i="12"/>
  <c r="J79" i="12"/>
  <c r="B79" i="12"/>
  <c r="K79" i="12"/>
  <c r="G80" i="12"/>
  <c r="E85" i="12"/>
  <c r="J86" i="12"/>
  <c r="I91" i="12"/>
  <c r="J95" i="12"/>
  <c r="B95" i="12"/>
  <c r="K95" i="12"/>
  <c r="G96" i="12"/>
  <c r="E101" i="12"/>
  <c r="J102" i="12"/>
  <c r="F2" i="14"/>
  <c r="O2" i="14"/>
  <c r="C3" i="14"/>
  <c r="L3" i="14"/>
  <c r="P4" i="14"/>
  <c r="H4" i="14"/>
  <c r="J4" i="14"/>
  <c r="S4" i="14"/>
  <c r="G5" i="14"/>
  <c r="P5" i="14"/>
  <c r="D6" i="14"/>
  <c r="M6" i="14"/>
  <c r="H9" i="14"/>
  <c r="R9" i="14"/>
  <c r="H10" i="14"/>
  <c r="S10" i="14"/>
  <c r="H11" i="14"/>
  <c r="S11" i="14"/>
  <c r="E17" i="14"/>
  <c r="R17" i="14"/>
  <c r="B20" i="14"/>
  <c r="R20" i="14"/>
  <c r="D23" i="14"/>
  <c r="T23" i="14"/>
  <c r="J27" i="14"/>
  <c r="K30" i="14"/>
  <c r="J33" i="14"/>
  <c r="J59" i="12"/>
  <c r="J61" i="12"/>
  <c r="E67" i="12"/>
  <c r="F69" i="12"/>
  <c r="B70" i="12"/>
  <c r="K70" i="12"/>
  <c r="E74" i="12"/>
  <c r="J75" i="12"/>
  <c r="J77" i="12"/>
  <c r="H80" i="12"/>
  <c r="E83" i="12"/>
  <c r="F85" i="12"/>
  <c r="B86" i="12"/>
  <c r="K86" i="12"/>
  <c r="E90" i="12"/>
  <c r="J91" i="12"/>
  <c r="J93" i="12"/>
  <c r="H96" i="12"/>
  <c r="E99" i="12"/>
  <c r="F101" i="12"/>
  <c r="B102" i="12"/>
  <c r="K102" i="12"/>
  <c r="G2" i="14"/>
  <c r="P2" i="14"/>
  <c r="D3" i="14"/>
  <c r="N3" i="14"/>
  <c r="B4" i="14"/>
  <c r="K4" i="14"/>
  <c r="T4" i="14"/>
  <c r="H5" i="14"/>
  <c r="Q5" i="14"/>
  <c r="E6" i="14"/>
  <c r="O6" i="14"/>
  <c r="I9" i="14"/>
  <c r="S9" i="14"/>
  <c r="I10" i="14"/>
  <c r="T10" i="14"/>
  <c r="I11" i="14"/>
  <c r="T11" i="14"/>
  <c r="G17" i="14"/>
  <c r="S17" i="14"/>
  <c r="C20" i="14"/>
  <c r="S20" i="14"/>
  <c r="G23" i="14"/>
  <c r="U23" i="14"/>
  <c r="P27" i="14"/>
  <c r="R29" i="14"/>
  <c r="J29" i="14"/>
  <c r="B29" i="14"/>
  <c r="S29" i="14"/>
  <c r="I29" i="14"/>
  <c r="Q29" i="14"/>
  <c r="H29" i="14"/>
  <c r="P29" i="14"/>
  <c r="G29" i="14"/>
  <c r="O29" i="14"/>
  <c r="F29" i="14"/>
  <c r="T29" i="14"/>
  <c r="Q30" i="14"/>
  <c r="K33" i="14"/>
  <c r="P44" i="14"/>
  <c r="H44" i="14"/>
  <c r="O44" i="14"/>
  <c r="G44" i="14"/>
  <c r="K44" i="14"/>
  <c r="U44" i="14"/>
  <c r="N46" i="14"/>
  <c r="F46" i="14"/>
  <c r="U46" i="14"/>
  <c r="M46" i="14"/>
  <c r="E46" i="14"/>
  <c r="K46" i="14"/>
  <c r="O49" i="14"/>
  <c r="G49" i="14"/>
  <c r="N49" i="14"/>
  <c r="F49" i="14"/>
  <c r="K49" i="14"/>
  <c r="U49" i="14"/>
  <c r="N53" i="14"/>
  <c r="K57" i="14"/>
  <c r="U43" i="14"/>
  <c r="M43" i="14"/>
  <c r="E43" i="14"/>
  <c r="T43" i="14"/>
  <c r="L43" i="14"/>
  <c r="D43" i="14"/>
  <c r="K43" i="14"/>
  <c r="S45" i="14"/>
  <c r="K45" i="14"/>
  <c r="C45" i="14"/>
  <c r="R45" i="14"/>
  <c r="J45" i="14"/>
  <c r="B45" i="14"/>
  <c r="M45" i="14"/>
  <c r="T48" i="14"/>
  <c r="L48" i="14"/>
  <c r="D48" i="14"/>
  <c r="S48" i="14"/>
  <c r="K48" i="14"/>
  <c r="C48" i="14"/>
  <c r="M48" i="14"/>
  <c r="N59" i="14"/>
  <c r="F59" i="14"/>
  <c r="U59" i="14"/>
  <c r="M59" i="14"/>
  <c r="E59" i="14"/>
  <c r="T59" i="14"/>
  <c r="L59" i="14"/>
  <c r="D59" i="14"/>
  <c r="S59" i="14"/>
  <c r="K59" i="14"/>
  <c r="C59" i="14"/>
  <c r="R59" i="14"/>
  <c r="J59" i="14"/>
  <c r="B59" i="14"/>
  <c r="P101" i="14"/>
  <c r="H101" i="14"/>
  <c r="O101" i="14"/>
  <c r="G101" i="14"/>
  <c r="N101" i="14"/>
  <c r="F101" i="14"/>
  <c r="U101" i="14"/>
  <c r="M101" i="14"/>
  <c r="E101" i="14"/>
  <c r="T101" i="14"/>
  <c r="L101" i="14"/>
  <c r="D101" i="14"/>
  <c r="R101" i="14"/>
  <c r="J101" i="14"/>
  <c r="B101" i="14"/>
  <c r="S101" i="14"/>
  <c r="Q101" i="14"/>
  <c r="K101" i="14"/>
  <c r="I101" i="14"/>
  <c r="C101" i="14"/>
  <c r="T53" i="14"/>
  <c r="L53" i="14"/>
  <c r="D53" i="14"/>
  <c r="S53" i="14"/>
  <c r="K53" i="14"/>
  <c r="C53" i="14"/>
  <c r="R53" i="14"/>
  <c r="J53" i="14"/>
  <c r="B53" i="14"/>
  <c r="P53" i="14"/>
  <c r="H53" i="14"/>
  <c r="Q53" i="14"/>
  <c r="P57" i="14"/>
  <c r="H57" i="14"/>
  <c r="O57" i="14"/>
  <c r="G57" i="14"/>
  <c r="N57" i="14"/>
  <c r="F57" i="14"/>
  <c r="T57" i="14"/>
  <c r="L57" i="14"/>
  <c r="D57" i="14"/>
  <c r="Q57" i="14"/>
  <c r="I8" i="14"/>
  <c r="Q8" i="14"/>
  <c r="I16" i="14"/>
  <c r="Q16" i="14"/>
  <c r="R21" i="14"/>
  <c r="J21" i="14"/>
  <c r="B21" i="14"/>
  <c r="K21" i="14"/>
  <c r="T21" i="14"/>
  <c r="I25" i="14"/>
  <c r="I28" i="14"/>
  <c r="P31" i="14"/>
  <c r="H31" i="14"/>
  <c r="J31" i="14"/>
  <c r="S31" i="14"/>
  <c r="I36" i="14"/>
  <c r="S36" i="14"/>
  <c r="I38" i="14"/>
  <c r="S38" i="14"/>
  <c r="I41" i="14"/>
  <c r="S41" i="14"/>
  <c r="C43" i="14"/>
  <c r="O43" i="14"/>
  <c r="D44" i="14"/>
  <c r="N44" i="14"/>
  <c r="E45" i="14"/>
  <c r="O45" i="14"/>
  <c r="D46" i="14"/>
  <c r="P46" i="14"/>
  <c r="E48" i="14"/>
  <c r="O48" i="14"/>
  <c r="D49" i="14"/>
  <c r="P49" i="14"/>
  <c r="E53" i="14"/>
  <c r="U53" i="14"/>
  <c r="B57" i="14"/>
  <c r="R57" i="14"/>
  <c r="H59" i="14"/>
  <c r="J62" i="14"/>
  <c r="N25" i="14"/>
  <c r="F25" i="14"/>
  <c r="J25" i="14"/>
  <c r="S25" i="14"/>
  <c r="O28" i="14"/>
  <c r="G28" i="14"/>
  <c r="J28" i="14"/>
  <c r="S28" i="14"/>
  <c r="J36" i="14"/>
  <c r="J38" i="14"/>
  <c r="J41" i="14"/>
  <c r="F43" i="14"/>
  <c r="P43" i="14"/>
  <c r="E44" i="14"/>
  <c r="Q44" i="14"/>
  <c r="F45" i="14"/>
  <c r="P45" i="14"/>
  <c r="G46" i="14"/>
  <c r="Q46" i="14"/>
  <c r="F48" i="14"/>
  <c r="P48" i="14"/>
  <c r="E49" i="14"/>
  <c r="Q49" i="14"/>
  <c r="N51" i="14"/>
  <c r="F51" i="14"/>
  <c r="U51" i="14"/>
  <c r="M51" i="14"/>
  <c r="E51" i="14"/>
  <c r="T51" i="14"/>
  <c r="L51" i="14"/>
  <c r="D51" i="14"/>
  <c r="R51" i="14"/>
  <c r="J51" i="14"/>
  <c r="B51" i="14"/>
  <c r="Q51" i="14"/>
  <c r="F53" i="14"/>
  <c r="O54" i="14"/>
  <c r="G54" i="14"/>
  <c r="N54" i="14"/>
  <c r="F54" i="14"/>
  <c r="U54" i="14"/>
  <c r="M54" i="14"/>
  <c r="E54" i="14"/>
  <c r="S54" i="14"/>
  <c r="K54" i="14"/>
  <c r="C54" i="14"/>
  <c r="Q54" i="14"/>
  <c r="C57" i="14"/>
  <c r="S57" i="14"/>
  <c r="I59" i="14"/>
  <c r="P36" i="14"/>
  <c r="H36" i="14"/>
  <c r="O36" i="14"/>
  <c r="G36" i="14"/>
  <c r="K36" i="14"/>
  <c r="U36" i="14"/>
  <c r="N38" i="14"/>
  <c r="F38" i="14"/>
  <c r="U38" i="14"/>
  <c r="M38" i="14"/>
  <c r="E38" i="14"/>
  <c r="K38" i="14"/>
  <c r="O41" i="14"/>
  <c r="G41" i="14"/>
  <c r="N41" i="14"/>
  <c r="F41" i="14"/>
  <c r="K41" i="14"/>
  <c r="U41" i="14"/>
  <c r="G43" i="14"/>
  <c r="Q43" i="14"/>
  <c r="F44" i="14"/>
  <c r="R44" i="14"/>
  <c r="G45" i="14"/>
  <c r="Q45" i="14"/>
  <c r="H46" i="14"/>
  <c r="R46" i="14"/>
  <c r="G48" i="14"/>
  <c r="Q48" i="14"/>
  <c r="H49" i="14"/>
  <c r="R49" i="14"/>
  <c r="G53" i="14"/>
  <c r="E57" i="14"/>
  <c r="U57" i="14"/>
  <c r="O59" i="14"/>
  <c r="I7" i="14"/>
  <c r="D8" i="14"/>
  <c r="L8" i="14"/>
  <c r="I15" i="14"/>
  <c r="D16" i="14"/>
  <c r="L16" i="14"/>
  <c r="T19" i="14"/>
  <c r="L19" i="14"/>
  <c r="D19" i="14"/>
  <c r="J19" i="14"/>
  <c r="S19" i="14"/>
  <c r="E21" i="14"/>
  <c r="N21" i="14"/>
  <c r="C25" i="14"/>
  <c r="L25" i="14"/>
  <c r="U25" i="14"/>
  <c r="C28" i="14"/>
  <c r="L28" i="14"/>
  <c r="U28" i="14"/>
  <c r="D31" i="14"/>
  <c r="M31" i="14"/>
  <c r="S32" i="14"/>
  <c r="K32" i="14"/>
  <c r="C32" i="14"/>
  <c r="J32" i="14"/>
  <c r="T32" i="14"/>
  <c r="U35" i="14"/>
  <c r="M35" i="14"/>
  <c r="E35" i="14"/>
  <c r="T35" i="14"/>
  <c r="L35" i="14"/>
  <c r="D35" i="14"/>
  <c r="K35" i="14"/>
  <c r="B36" i="14"/>
  <c r="L36" i="14"/>
  <c r="S37" i="14"/>
  <c r="K37" i="14"/>
  <c r="C37" i="14"/>
  <c r="R37" i="14"/>
  <c r="J37" i="14"/>
  <c r="B37" i="14"/>
  <c r="M37" i="14"/>
  <c r="B38" i="14"/>
  <c r="L38" i="14"/>
  <c r="T40" i="14"/>
  <c r="L40" i="14"/>
  <c r="D40" i="14"/>
  <c r="S40" i="14"/>
  <c r="K40" i="14"/>
  <c r="C40" i="14"/>
  <c r="M40" i="14"/>
  <c r="B41" i="14"/>
  <c r="L41" i="14"/>
  <c r="H43" i="14"/>
  <c r="R43" i="14"/>
  <c r="I44" i="14"/>
  <c r="S44" i="14"/>
  <c r="H45" i="14"/>
  <c r="T45" i="14"/>
  <c r="I46" i="14"/>
  <c r="S46" i="14"/>
  <c r="H48" i="14"/>
  <c r="R48" i="14"/>
  <c r="I49" i="14"/>
  <c r="S49" i="14"/>
  <c r="G51" i="14"/>
  <c r="I53" i="14"/>
  <c r="D54" i="14"/>
  <c r="T54" i="14"/>
  <c r="I57" i="14"/>
  <c r="P59" i="14"/>
  <c r="R73" i="14"/>
  <c r="J73" i="14"/>
  <c r="B73" i="14"/>
  <c r="S73" i="14"/>
  <c r="I73" i="14"/>
  <c r="Q73" i="14"/>
  <c r="H73" i="14"/>
  <c r="P73" i="14"/>
  <c r="G73" i="14"/>
  <c r="O73" i="14"/>
  <c r="F73" i="14"/>
  <c r="N73" i="14"/>
  <c r="E73" i="14"/>
  <c r="M73" i="14"/>
  <c r="D73" i="14"/>
  <c r="M53" i="14"/>
  <c r="J57" i="14"/>
  <c r="O62" i="14"/>
  <c r="G62" i="14"/>
  <c r="N62" i="14"/>
  <c r="F62" i="14"/>
  <c r="U62" i="14"/>
  <c r="M62" i="14"/>
  <c r="E62" i="14"/>
  <c r="T62" i="14"/>
  <c r="L62" i="14"/>
  <c r="D62" i="14"/>
  <c r="S62" i="14"/>
  <c r="K62" i="14"/>
  <c r="C62" i="14"/>
  <c r="O64" i="14"/>
  <c r="G64" i="14"/>
  <c r="P64" i="14"/>
  <c r="F64" i="14"/>
  <c r="N64" i="14"/>
  <c r="E64" i="14"/>
  <c r="M64" i="14"/>
  <c r="D64" i="14"/>
  <c r="U64" i="14"/>
  <c r="L64" i="14"/>
  <c r="C64" i="14"/>
  <c r="T64" i="14"/>
  <c r="K64" i="14"/>
  <c r="B64" i="14"/>
  <c r="P67" i="14"/>
  <c r="H67" i="14"/>
  <c r="Q67" i="14"/>
  <c r="G67" i="14"/>
  <c r="O67" i="14"/>
  <c r="F67" i="14"/>
  <c r="N67" i="14"/>
  <c r="E67" i="14"/>
  <c r="M67" i="14"/>
  <c r="D67" i="14"/>
  <c r="U67" i="14"/>
  <c r="L67" i="14"/>
  <c r="C67" i="14"/>
  <c r="C73" i="14"/>
  <c r="N77" i="14"/>
  <c r="F77" i="14"/>
  <c r="J77" i="14"/>
  <c r="S77" i="14"/>
  <c r="O80" i="14"/>
  <c r="G80" i="14"/>
  <c r="J80" i="14"/>
  <c r="S80" i="14"/>
  <c r="X3" i="15"/>
  <c r="P3" i="15"/>
  <c r="H3" i="15"/>
  <c r="W3" i="15"/>
  <c r="O3" i="15"/>
  <c r="G3" i="15"/>
  <c r="V3" i="15"/>
  <c r="N3" i="15"/>
  <c r="F3" i="15"/>
  <c r="U3" i="15"/>
  <c r="M3" i="15"/>
  <c r="AB3" i="15"/>
  <c r="T3" i="15"/>
  <c r="L3" i="15"/>
  <c r="D3" i="15"/>
  <c r="E3" i="15"/>
  <c r="Z3" i="15"/>
  <c r="R3" i="15"/>
  <c r="J3" i="15"/>
  <c r="B3" i="15"/>
  <c r="U20" i="15"/>
  <c r="M20" i="15"/>
  <c r="AB20" i="15"/>
  <c r="T20" i="15"/>
  <c r="L20" i="15"/>
  <c r="D20" i="15"/>
  <c r="E20" i="15"/>
  <c r="AA20" i="15"/>
  <c r="S20" i="15"/>
  <c r="K20" i="15"/>
  <c r="C20" i="15"/>
  <c r="X20" i="15"/>
  <c r="P20" i="15"/>
  <c r="H20" i="15"/>
  <c r="O20" i="15"/>
  <c r="N20" i="15"/>
  <c r="Z20" i="15"/>
  <c r="J20" i="15"/>
  <c r="Y20" i="15"/>
  <c r="I20" i="15"/>
  <c r="W20" i="15"/>
  <c r="G20" i="15"/>
  <c r="V20" i="15"/>
  <c r="F20" i="15"/>
  <c r="R20" i="15"/>
  <c r="B20" i="15"/>
  <c r="E52" i="14"/>
  <c r="M52" i="14"/>
  <c r="U52" i="14"/>
  <c r="I56" i="14"/>
  <c r="Q56" i="14"/>
  <c r="H61" i="14"/>
  <c r="P61" i="14"/>
  <c r="I68" i="14"/>
  <c r="I71" i="14"/>
  <c r="U74" i="14"/>
  <c r="M74" i="14"/>
  <c r="E74" i="14"/>
  <c r="J74" i="14"/>
  <c r="S74" i="14"/>
  <c r="E76" i="14"/>
  <c r="N76" i="14"/>
  <c r="B77" i="14"/>
  <c r="K77" i="14"/>
  <c r="T77" i="14"/>
  <c r="E79" i="14"/>
  <c r="N79" i="14"/>
  <c r="B80" i="14"/>
  <c r="K80" i="14"/>
  <c r="T80" i="14"/>
  <c r="J83" i="14"/>
  <c r="N85" i="14"/>
  <c r="F85" i="14"/>
  <c r="U85" i="14"/>
  <c r="M85" i="14"/>
  <c r="E85" i="14"/>
  <c r="T85" i="14"/>
  <c r="L85" i="14"/>
  <c r="D85" i="14"/>
  <c r="O85" i="14"/>
  <c r="T87" i="14"/>
  <c r="L87" i="14"/>
  <c r="D87" i="14"/>
  <c r="S87" i="14"/>
  <c r="K87" i="14"/>
  <c r="C87" i="14"/>
  <c r="R87" i="14"/>
  <c r="J87" i="14"/>
  <c r="B87" i="14"/>
  <c r="O87" i="14"/>
  <c r="O90" i="14"/>
  <c r="G90" i="14"/>
  <c r="U90" i="14"/>
  <c r="M90" i="14"/>
  <c r="E90" i="14"/>
  <c r="T90" i="14"/>
  <c r="L90" i="14"/>
  <c r="D90" i="14"/>
  <c r="S90" i="14"/>
  <c r="K90" i="14"/>
  <c r="C90" i="14"/>
  <c r="Q90" i="14"/>
  <c r="C3" i="15"/>
  <c r="X11" i="15"/>
  <c r="P11" i="15"/>
  <c r="H11" i="15"/>
  <c r="AB11" i="15"/>
  <c r="T11" i="15"/>
  <c r="L11" i="15"/>
  <c r="D11" i="15"/>
  <c r="E11" i="15"/>
  <c r="U11" i="15"/>
  <c r="J11" i="15"/>
  <c r="S11" i="15"/>
  <c r="I11" i="15"/>
  <c r="R11" i="15"/>
  <c r="G11" i="15"/>
  <c r="AA11" i="15"/>
  <c r="Q11" i="15"/>
  <c r="F11" i="15"/>
  <c r="Z11" i="15"/>
  <c r="O11" i="15"/>
  <c r="Y11" i="15"/>
  <c r="N11" i="15"/>
  <c r="C11" i="15"/>
  <c r="W11" i="15"/>
  <c r="M11" i="15"/>
  <c r="B11" i="15"/>
  <c r="Q20" i="15"/>
  <c r="I61" i="14"/>
  <c r="Q61" i="14"/>
  <c r="S68" i="14"/>
  <c r="K68" i="14"/>
  <c r="C68" i="14"/>
  <c r="J68" i="14"/>
  <c r="T68" i="14"/>
  <c r="T71" i="14"/>
  <c r="L71" i="14"/>
  <c r="D71" i="14"/>
  <c r="J71" i="14"/>
  <c r="S71" i="14"/>
  <c r="F76" i="14"/>
  <c r="O76" i="14"/>
  <c r="C77" i="14"/>
  <c r="L77" i="14"/>
  <c r="U77" i="14"/>
  <c r="F79" i="14"/>
  <c r="O79" i="14"/>
  <c r="C80" i="14"/>
  <c r="L80" i="14"/>
  <c r="U80" i="14"/>
  <c r="P83" i="14"/>
  <c r="H83" i="14"/>
  <c r="N83" i="14"/>
  <c r="F83" i="14"/>
  <c r="K83" i="14"/>
  <c r="U83" i="14"/>
  <c r="N95" i="14"/>
  <c r="F95" i="14"/>
  <c r="T95" i="14"/>
  <c r="L95" i="14"/>
  <c r="D95" i="14"/>
  <c r="S95" i="14"/>
  <c r="K95" i="14"/>
  <c r="C95" i="14"/>
  <c r="R95" i="14"/>
  <c r="J95" i="14"/>
  <c r="B95" i="14"/>
  <c r="Q95" i="14"/>
  <c r="I3" i="15"/>
  <c r="U16" i="15"/>
  <c r="M16" i="15"/>
  <c r="AB16" i="15"/>
  <c r="T16" i="15"/>
  <c r="L16" i="15"/>
  <c r="D16" i="15"/>
  <c r="E16" i="15"/>
  <c r="X16" i="15"/>
  <c r="P16" i="15"/>
  <c r="H16" i="15"/>
  <c r="Y16" i="15"/>
  <c r="K16" i="15"/>
  <c r="W16" i="15"/>
  <c r="J16" i="15"/>
  <c r="V16" i="15"/>
  <c r="I16" i="15"/>
  <c r="S16" i="15"/>
  <c r="G16" i="15"/>
  <c r="R16" i="15"/>
  <c r="F16" i="15"/>
  <c r="Q16" i="15"/>
  <c r="C16" i="15"/>
  <c r="AA16" i="15"/>
  <c r="O16" i="15"/>
  <c r="B16" i="15"/>
  <c r="I18" i="14"/>
  <c r="I26" i="14"/>
  <c r="I34" i="14"/>
  <c r="H39" i="14"/>
  <c r="P39" i="14"/>
  <c r="I42" i="14"/>
  <c r="H47" i="14"/>
  <c r="P47" i="14"/>
  <c r="I50" i="14"/>
  <c r="G52" i="14"/>
  <c r="O52" i="14"/>
  <c r="H55" i="14"/>
  <c r="P55" i="14"/>
  <c r="C56" i="14"/>
  <c r="K56" i="14"/>
  <c r="S56" i="14"/>
  <c r="I58" i="14"/>
  <c r="G60" i="14"/>
  <c r="O60" i="14"/>
  <c r="B61" i="14"/>
  <c r="J61" i="14"/>
  <c r="R61" i="14"/>
  <c r="H63" i="14"/>
  <c r="P63" i="14"/>
  <c r="R65" i="14"/>
  <c r="J65" i="14"/>
  <c r="B65" i="14"/>
  <c r="K65" i="14"/>
  <c r="T65" i="14"/>
  <c r="H66" i="14"/>
  <c r="Q66" i="14"/>
  <c r="B68" i="14"/>
  <c r="L68" i="14"/>
  <c r="U68" i="14"/>
  <c r="I69" i="14"/>
  <c r="B71" i="14"/>
  <c r="K71" i="14"/>
  <c r="U71" i="14"/>
  <c r="I72" i="14"/>
  <c r="C74" i="14"/>
  <c r="L74" i="14"/>
  <c r="P75" i="14"/>
  <c r="H75" i="14"/>
  <c r="J75" i="14"/>
  <c r="S75" i="14"/>
  <c r="G76" i="14"/>
  <c r="P76" i="14"/>
  <c r="D77" i="14"/>
  <c r="M77" i="14"/>
  <c r="G79" i="14"/>
  <c r="P79" i="14"/>
  <c r="D80" i="14"/>
  <c r="M80" i="14"/>
  <c r="R81" i="14"/>
  <c r="J81" i="14"/>
  <c r="B81" i="14"/>
  <c r="P81" i="14"/>
  <c r="H81" i="14"/>
  <c r="L81" i="14"/>
  <c r="U82" i="14"/>
  <c r="M82" i="14"/>
  <c r="E82" i="14"/>
  <c r="S82" i="14"/>
  <c r="K82" i="14"/>
  <c r="C82" i="14"/>
  <c r="L82" i="14"/>
  <c r="B83" i="14"/>
  <c r="L83" i="14"/>
  <c r="C85" i="14"/>
  <c r="Q85" i="14"/>
  <c r="F87" i="14"/>
  <c r="Q87" i="14"/>
  <c r="F90" i="14"/>
  <c r="R91" i="14"/>
  <c r="J91" i="14"/>
  <c r="B91" i="14"/>
  <c r="P91" i="14"/>
  <c r="H91" i="14"/>
  <c r="O91" i="14"/>
  <c r="G91" i="14"/>
  <c r="N91" i="14"/>
  <c r="F91" i="14"/>
  <c r="Q91" i="14"/>
  <c r="E95" i="14"/>
  <c r="U95" i="14"/>
  <c r="Q98" i="14"/>
  <c r="K3" i="15"/>
  <c r="V11" i="15"/>
  <c r="N16" i="15"/>
  <c r="W27" i="15"/>
  <c r="O27" i="15"/>
  <c r="G27" i="15"/>
  <c r="AB27" i="15"/>
  <c r="T27" i="15"/>
  <c r="L27" i="15"/>
  <c r="D27" i="15"/>
  <c r="E27" i="15"/>
  <c r="AA27" i="15"/>
  <c r="S27" i="15"/>
  <c r="K27" i="15"/>
  <c r="C27" i="15"/>
  <c r="U27" i="15"/>
  <c r="H27" i="15"/>
  <c r="R27" i="15"/>
  <c r="F27" i="15"/>
  <c r="Q27" i="15"/>
  <c r="P27" i="15"/>
  <c r="B27" i="15"/>
  <c r="Y27" i="15"/>
  <c r="M27" i="15"/>
  <c r="V27" i="15"/>
  <c r="I27" i="15"/>
  <c r="Z27" i="15"/>
  <c r="X27" i="15"/>
  <c r="N27" i="15"/>
  <c r="J27" i="15"/>
  <c r="I39" i="14"/>
  <c r="I47" i="14"/>
  <c r="H52" i="14"/>
  <c r="P52" i="14"/>
  <c r="I55" i="14"/>
  <c r="D56" i="14"/>
  <c r="L56" i="14"/>
  <c r="T56" i="14"/>
  <c r="H60" i="14"/>
  <c r="P60" i="14"/>
  <c r="C61" i="14"/>
  <c r="K61" i="14"/>
  <c r="S61" i="14"/>
  <c r="I63" i="14"/>
  <c r="Q63" i="14"/>
  <c r="C65" i="14"/>
  <c r="L65" i="14"/>
  <c r="U65" i="14"/>
  <c r="I66" i="14"/>
  <c r="D68" i="14"/>
  <c r="M68" i="14"/>
  <c r="N69" i="14"/>
  <c r="F69" i="14"/>
  <c r="J69" i="14"/>
  <c r="S69" i="14"/>
  <c r="C71" i="14"/>
  <c r="M71" i="14"/>
  <c r="O72" i="14"/>
  <c r="G72" i="14"/>
  <c r="J72" i="14"/>
  <c r="S72" i="14"/>
  <c r="D74" i="14"/>
  <c r="N74" i="14"/>
  <c r="B75" i="14"/>
  <c r="K75" i="14"/>
  <c r="T75" i="14"/>
  <c r="H76" i="14"/>
  <c r="Q76" i="14"/>
  <c r="E77" i="14"/>
  <c r="O77" i="14"/>
  <c r="H79" i="14"/>
  <c r="Q79" i="14"/>
  <c r="E80" i="14"/>
  <c r="N80" i="14"/>
  <c r="C81" i="14"/>
  <c r="M81" i="14"/>
  <c r="B82" i="14"/>
  <c r="N82" i="14"/>
  <c r="C83" i="14"/>
  <c r="M83" i="14"/>
  <c r="G85" i="14"/>
  <c r="R85" i="14"/>
  <c r="G87" i="14"/>
  <c r="U87" i="14"/>
  <c r="H90" i="14"/>
  <c r="S91" i="14"/>
  <c r="P93" i="14"/>
  <c r="H93" i="14"/>
  <c r="N93" i="14"/>
  <c r="F93" i="14"/>
  <c r="U93" i="14"/>
  <c r="M93" i="14"/>
  <c r="E93" i="14"/>
  <c r="T93" i="14"/>
  <c r="L93" i="14"/>
  <c r="D93" i="14"/>
  <c r="Q93" i="14"/>
  <c r="G95" i="14"/>
  <c r="Q3" i="15"/>
  <c r="Z16" i="15"/>
  <c r="I52" i="14"/>
  <c r="E56" i="14"/>
  <c r="M56" i="14"/>
  <c r="I60" i="14"/>
  <c r="D61" i="14"/>
  <c r="L61" i="14"/>
  <c r="U66" i="14"/>
  <c r="M66" i="14"/>
  <c r="E66" i="14"/>
  <c r="J66" i="14"/>
  <c r="S66" i="14"/>
  <c r="E68" i="14"/>
  <c r="N68" i="14"/>
  <c r="E71" i="14"/>
  <c r="N71" i="14"/>
  <c r="F74" i="14"/>
  <c r="O74" i="14"/>
  <c r="I76" i="14"/>
  <c r="G77" i="14"/>
  <c r="P77" i="14"/>
  <c r="I79" i="14"/>
  <c r="F80" i="14"/>
  <c r="P80" i="14"/>
  <c r="D83" i="14"/>
  <c r="O83" i="14"/>
  <c r="H85" i="14"/>
  <c r="S85" i="14"/>
  <c r="H87" i="14"/>
  <c r="O88" i="14"/>
  <c r="G88" i="14"/>
  <c r="N88" i="14"/>
  <c r="F88" i="14"/>
  <c r="U88" i="14"/>
  <c r="M88" i="14"/>
  <c r="E88" i="14"/>
  <c r="L88" i="14"/>
  <c r="I90" i="14"/>
  <c r="D91" i="14"/>
  <c r="T91" i="14"/>
  <c r="B93" i="14"/>
  <c r="R93" i="14"/>
  <c r="H95" i="14"/>
  <c r="O98" i="14"/>
  <c r="G98" i="14"/>
  <c r="N98" i="14"/>
  <c r="F98" i="14"/>
  <c r="U98" i="14"/>
  <c r="M98" i="14"/>
  <c r="E98" i="14"/>
  <c r="T98" i="14"/>
  <c r="L98" i="14"/>
  <c r="D98" i="14"/>
  <c r="S98" i="14"/>
  <c r="K98" i="14"/>
  <c r="C98" i="14"/>
  <c r="S3" i="15"/>
  <c r="S76" i="14"/>
  <c r="K76" i="14"/>
  <c r="C76" i="14"/>
  <c r="J76" i="14"/>
  <c r="T76" i="14"/>
  <c r="H77" i="14"/>
  <c r="Q77" i="14"/>
  <c r="T79" i="14"/>
  <c r="L79" i="14"/>
  <c r="D79" i="14"/>
  <c r="J79" i="14"/>
  <c r="S79" i="14"/>
  <c r="H80" i="14"/>
  <c r="Q80" i="14"/>
  <c r="I95" i="14"/>
  <c r="Y3" i="15"/>
  <c r="AB8" i="15"/>
  <c r="T8" i="15"/>
  <c r="L8" i="15"/>
  <c r="D8" i="15"/>
  <c r="E8" i="15"/>
  <c r="X8" i="15"/>
  <c r="P8" i="15"/>
  <c r="H8" i="15"/>
  <c r="K8" i="15"/>
  <c r="V8" i="15"/>
  <c r="K13" i="15"/>
  <c r="Y13" i="15"/>
  <c r="Q13" i="15"/>
  <c r="I13" i="15"/>
  <c r="X13" i="15"/>
  <c r="P13" i="15"/>
  <c r="H13" i="15"/>
  <c r="AB13" i="15"/>
  <c r="T13" i="15"/>
  <c r="L13" i="15"/>
  <c r="D13" i="15"/>
  <c r="E13" i="15"/>
  <c r="M13" i="15"/>
  <c r="Z13" i="15"/>
  <c r="I84" i="14"/>
  <c r="Q84" i="14"/>
  <c r="H89" i="14"/>
  <c r="P89" i="14"/>
  <c r="I92" i="14"/>
  <c r="Q92" i="14"/>
  <c r="E96" i="14"/>
  <c r="M96" i="14"/>
  <c r="U96" i="14"/>
  <c r="H97" i="14"/>
  <c r="P97" i="14"/>
  <c r="F99" i="14"/>
  <c r="N99" i="14"/>
  <c r="I100" i="14"/>
  <c r="Q100" i="14"/>
  <c r="H2" i="15"/>
  <c r="P2" i="15"/>
  <c r="X2" i="15"/>
  <c r="H4" i="15"/>
  <c r="Q4" i="15"/>
  <c r="G6" i="15"/>
  <c r="Q6" i="15"/>
  <c r="AA6" i="15"/>
  <c r="J7" i="15"/>
  <c r="C8" i="15"/>
  <c r="N8" i="15"/>
  <c r="Y8" i="15"/>
  <c r="G9" i="15"/>
  <c r="R9" i="15"/>
  <c r="AB10" i="15"/>
  <c r="T10" i="15"/>
  <c r="L10" i="15"/>
  <c r="D10" i="15"/>
  <c r="E10" i="15"/>
  <c r="X10" i="15"/>
  <c r="P10" i="15"/>
  <c r="H10" i="15"/>
  <c r="K10" i="15"/>
  <c r="V10" i="15"/>
  <c r="B13" i="15"/>
  <c r="N13" i="15"/>
  <c r="AA13" i="15"/>
  <c r="K14" i="15"/>
  <c r="AA22" i="15"/>
  <c r="S22" i="15"/>
  <c r="K22" i="15"/>
  <c r="C22" i="15"/>
  <c r="X22" i="15"/>
  <c r="P22" i="15"/>
  <c r="H22" i="15"/>
  <c r="W22" i="15"/>
  <c r="O22" i="15"/>
  <c r="G22" i="15"/>
  <c r="T22" i="15"/>
  <c r="F22" i="15"/>
  <c r="R22" i="15"/>
  <c r="Q22" i="15"/>
  <c r="D22" i="15"/>
  <c r="E22" i="15"/>
  <c r="Y22" i="15"/>
  <c r="L22" i="15"/>
  <c r="U22" i="15"/>
  <c r="I22" i="15"/>
  <c r="AA26" i="15"/>
  <c r="S26" i="15"/>
  <c r="K26" i="15"/>
  <c r="C26" i="15"/>
  <c r="X26" i="15"/>
  <c r="P26" i="15"/>
  <c r="H26" i="15"/>
  <c r="W26" i="15"/>
  <c r="O26" i="15"/>
  <c r="G26" i="15"/>
  <c r="V26" i="15"/>
  <c r="J26" i="15"/>
  <c r="U26" i="15"/>
  <c r="I26" i="15"/>
  <c r="T26" i="15"/>
  <c r="F26" i="15"/>
  <c r="R26" i="15"/>
  <c r="AB26" i="15"/>
  <c r="N26" i="15"/>
  <c r="B26" i="15"/>
  <c r="Y26" i="15"/>
  <c r="L26" i="15"/>
  <c r="J84" i="14"/>
  <c r="R84" i="14"/>
  <c r="I89" i="14"/>
  <c r="Q89" i="14"/>
  <c r="B92" i="14"/>
  <c r="J92" i="14"/>
  <c r="R92" i="14"/>
  <c r="F96" i="14"/>
  <c r="N96" i="14"/>
  <c r="I97" i="14"/>
  <c r="Q97" i="14"/>
  <c r="G99" i="14"/>
  <c r="O99" i="14"/>
  <c r="I2" i="15"/>
  <c r="Q2" i="15"/>
  <c r="Y2" i="15"/>
  <c r="AB4" i="15"/>
  <c r="T4" i="15"/>
  <c r="L4" i="15"/>
  <c r="I4" i="15"/>
  <c r="R4" i="15"/>
  <c r="AA4" i="15"/>
  <c r="H6" i="15"/>
  <c r="R6" i="15"/>
  <c r="X7" i="15"/>
  <c r="P7" i="15"/>
  <c r="H7" i="15"/>
  <c r="AB7" i="15"/>
  <c r="T7" i="15"/>
  <c r="L7" i="15"/>
  <c r="D7" i="15"/>
  <c r="E7" i="15"/>
  <c r="K7" i="15"/>
  <c r="V7" i="15"/>
  <c r="O8" i="15"/>
  <c r="Z8" i="15"/>
  <c r="I9" i="15"/>
  <c r="S9" i="15"/>
  <c r="C13" i="15"/>
  <c r="O13" i="15"/>
  <c r="U14" i="15"/>
  <c r="M14" i="15"/>
  <c r="AB14" i="15"/>
  <c r="T14" i="15"/>
  <c r="L14" i="15"/>
  <c r="D14" i="15"/>
  <c r="E14" i="15"/>
  <c r="X14" i="15"/>
  <c r="P14" i="15"/>
  <c r="H14" i="15"/>
  <c r="N14" i="15"/>
  <c r="Z14" i="15"/>
  <c r="U18" i="15"/>
  <c r="M18" i="15"/>
  <c r="AB18" i="15"/>
  <c r="T18" i="15"/>
  <c r="L18" i="15"/>
  <c r="D18" i="15"/>
  <c r="E18" i="15"/>
  <c r="X18" i="15"/>
  <c r="P18" i="15"/>
  <c r="H18" i="15"/>
  <c r="N18" i="15"/>
  <c r="Z18" i="15"/>
  <c r="B22" i="15"/>
  <c r="D26" i="15"/>
  <c r="E26" i="15"/>
  <c r="I70" i="14"/>
  <c r="I78" i="14"/>
  <c r="C84" i="14"/>
  <c r="K84" i="14"/>
  <c r="I86" i="14"/>
  <c r="B89" i="14"/>
  <c r="J89" i="14"/>
  <c r="C92" i="14"/>
  <c r="K92" i="14"/>
  <c r="I94" i="14"/>
  <c r="G96" i="14"/>
  <c r="O96" i="14"/>
  <c r="B97" i="14"/>
  <c r="J97" i="14"/>
  <c r="R97" i="14"/>
  <c r="H99" i="14"/>
  <c r="P99" i="14"/>
  <c r="C100" i="14"/>
  <c r="K100" i="14"/>
  <c r="I102" i="14"/>
  <c r="B2" i="15"/>
  <c r="J2" i="15"/>
  <c r="R2" i="15"/>
  <c r="Z2" i="15"/>
  <c r="B4" i="15"/>
  <c r="J4" i="15"/>
  <c r="S4" i="15"/>
  <c r="X5" i="15"/>
  <c r="P5" i="15"/>
  <c r="H5" i="15"/>
  <c r="J5" i="15"/>
  <c r="S5" i="15"/>
  <c r="AB5" i="15"/>
  <c r="I6" i="15"/>
  <c r="B7" i="15"/>
  <c r="M7" i="15"/>
  <c r="W7" i="15"/>
  <c r="F8" i="15"/>
  <c r="Q8" i="15"/>
  <c r="AA8" i="15"/>
  <c r="J9" i="15"/>
  <c r="C10" i="15"/>
  <c r="N10" i="15"/>
  <c r="Y10" i="15"/>
  <c r="AB12" i="15"/>
  <c r="T12" i="15"/>
  <c r="L12" i="15"/>
  <c r="D12" i="15"/>
  <c r="E12" i="15"/>
  <c r="X12" i="15"/>
  <c r="P12" i="15"/>
  <c r="H12" i="15"/>
  <c r="K12" i="15"/>
  <c r="V12" i="15"/>
  <c r="R13" i="15"/>
  <c r="B14" i="15"/>
  <c r="O14" i="15"/>
  <c r="AA14" i="15"/>
  <c r="B18" i="15"/>
  <c r="O18" i="15"/>
  <c r="AA18" i="15"/>
  <c r="J22" i="15"/>
  <c r="M26" i="15"/>
  <c r="I99" i="14"/>
  <c r="Q99" i="14"/>
  <c r="AB6" i="15"/>
  <c r="T6" i="15"/>
  <c r="L6" i="15"/>
  <c r="D6" i="15"/>
  <c r="E6" i="15"/>
  <c r="X6" i="15"/>
  <c r="P6" i="15"/>
  <c r="J6" i="15"/>
  <c r="U6" i="15"/>
  <c r="C7" i="15"/>
  <c r="N7" i="15"/>
  <c r="Y7" i="15"/>
  <c r="G8" i="15"/>
  <c r="R8" i="15"/>
  <c r="X9" i="15"/>
  <c r="P9" i="15"/>
  <c r="H9" i="15"/>
  <c r="AB9" i="15"/>
  <c r="T9" i="15"/>
  <c r="L9" i="15"/>
  <c r="D9" i="15"/>
  <c r="E9" i="15"/>
  <c r="K9" i="15"/>
  <c r="V9" i="15"/>
  <c r="F13" i="15"/>
  <c r="S13" i="15"/>
  <c r="C14" i="15"/>
  <c r="Q14" i="15"/>
  <c r="Q18" i="15"/>
  <c r="M22" i="15"/>
  <c r="Q26" i="15"/>
  <c r="I96" i="14"/>
  <c r="B99" i="14"/>
  <c r="J99" i="14"/>
  <c r="D2" i="15"/>
  <c r="E2" i="15"/>
  <c r="L2" i="15"/>
  <c r="T2" i="15"/>
  <c r="D4" i="15"/>
  <c r="E4" i="15"/>
  <c r="M4" i="15"/>
  <c r="V4" i="15"/>
  <c r="B6" i="15"/>
  <c r="K6" i="15"/>
  <c r="V6" i="15"/>
  <c r="O7" i="15"/>
  <c r="Z7" i="15"/>
  <c r="I8" i="15"/>
  <c r="S8" i="15"/>
  <c r="B9" i="15"/>
  <c r="M9" i="15"/>
  <c r="W9" i="15"/>
  <c r="G13" i="15"/>
  <c r="U13" i="15"/>
  <c r="F14" i="15"/>
  <c r="R14" i="15"/>
  <c r="F18" i="15"/>
  <c r="R18" i="15"/>
  <c r="N22" i="15"/>
  <c r="Z26" i="15"/>
  <c r="W25" i="15"/>
  <c r="O25" i="15"/>
  <c r="G25" i="15"/>
  <c r="AB25" i="15"/>
  <c r="T25" i="15"/>
  <c r="L25" i="15"/>
  <c r="D25" i="15"/>
  <c r="E25" i="15"/>
  <c r="AA25" i="15"/>
  <c r="S25" i="15"/>
  <c r="K25" i="15"/>
  <c r="C25" i="15"/>
  <c r="N25" i="15"/>
  <c r="Z25" i="15"/>
  <c r="F28" i="15"/>
  <c r="T28" i="15"/>
  <c r="AA32" i="15"/>
  <c r="S32" i="15"/>
  <c r="K32" i="15"/>
  <c r="C32" i="15"/>
  <c r="X32" i="15"/>
  <c r="P32" i="15"/>
  <c r="H32" i="15"/>
  <c r="W32" i="15"/>
  <c r="O32" i="15"/>
  <c r="G32" i="15"/>
  <c r="V32" i="15"/>
  <c r="N32" i="15"/>
  <c r="F32" i="15"/>
  <c r="Q32" i="15"/>
  <c r="I34" i="15"/>
  <c r="Y34" i="15"/>
  <c r="M35" i="15"/>
  <c r="AA36" i="15"/>
  <c r="S36" i="15"/>
  <c r="K36" i="15"/>
  <c r="C36" i="15"/>
  <c r="X36" i="15"/>
  <c r="P36" i="15"/>
  <c r="H36" i="15"/>
  <c r="W36" i="15"/>
  <c r="O36" i="15"/>
  <c r="G36" i="15"/>
  <c r="V36" i="15"/>
  <c r="N36" i="15"/>
  <c r="F36" i="15"/>
  <c r="Q36" i="15"/>
  <c r="J38" i="15"/>
  <c r="AB38" i="15"/>
  <c r="W31" i="15"/>
  <c r="O31" i="15"/>
  <c r="G31" i="15"/>
  <c r="AB31" i="15"/>
  <c r="T31" i="15"/>
  <c r="L31" i="15"/>
  <c r="D31" i="15"/>
  <c r="E31" i="15"/>
  <c r="AA31" i="15"/>
  <c r="S31" i="15"/>
  <c r="K31" i="15"/>
  <c r="C31" i="15"/>
  <c r="Z31" i="15"/>
  <c r="R31" i="15"/>
  <c r="N31" i="15"/>
  <c r="U39" i="15"/>
  <c r="M39" i="15"/>
  <c r="T39" i="15"/>
  <c r="K39" i="15"/>
  <c r="B39" i="15"/>
  <c r="Z39" i="15"/>
  <c r="Q39" i="15"/>
  <c r="H39" i="15"/>
  <c r="Y39" i="15"/>
  <c r="P39" i="15"/>
  <c r="G39" i="15"/>
  <c r="X39" i="15"/>
  <c r="O39" i="15"/>
  <c r="F39" i="15"/>
  <c r="S39" i="15"/>
  <c r="D15" i="15"/>
  <c r="E15" i="15"/>
  <c r="L15" i="15"/>
  <c r="T15" i="15"/>
  <c r="AB15" i="15"/>
  <c r="D17" i="15"/>
  <c r="E17" i="15"/>
  <c r="L17" i="15"/>
  <c r="T17" i="15"/>
  <c r="AB17" i="15"/>
  <c r="D19" i="15"/>
  <c r="E19" i="15"/>
  <c r="L19" i="15"/>
  <c r="T19" i="15"/>
  <c r="AB19" i="15"/>
  <c r="D21" i="15"/>
  <c r="E21" i="15"/>
  <c r="N21" i="15"/>
  <c r="Z21" i="15"/>
  <c r="I23" i="15"/>
  <c r="Q25" i="15"/>
  <c r="J28" i="15"/>
  <c r="R30" i="15"/>
  <c r="B31" i="15"/>
  <c r="P31" i="15"/>
  <c r="D32" i="15"/>
  <c r="E32" i="15"/>
  <c r="T32" i="15"/>
  <c r="H33" i="15"/>
  <c r="X33" i="15"/>
  <c r="L34" i="15"/>
  <c r="D36" i="15"/>
  <c r="E36" i="15"/>
  <c r="T36" i="15"/>
  <c r="H37" i="15"/>
  <c r="X37" i="15"/>
  <c r="C39" i="15"/>
  <c r="V39" i="15"/>
  <c r="Q31" i="15"/>
  <c r="W35" i="15"/>
  <c r="O35" i="15"/>
  <c r="G35" i="15"/>
  <c r="AB35" i="15"/>
  <c r="T35" i="15"/>
  <c r="L35" i="15"/>
  <c r="D35" i="15"/>
  <c r="E35" i="15"/>
  <c r="AA35" i="15"/>
  <c r="S35" i="15"/>
  <c r="K35" i="15"/>
  <c r="C35" i="15"/>
  <c r="Z35" i="15"/>
  <c r="R35" i="15"/>
  <c r="J35" i="15"/>
  <c r="B35" i="15"/>
  <c r="Q35" i="15"/>
  <c r="D39" i="15"/>
  <c r="E39" i="15"/>
  <c r="W39" i="15"/>
  <c r="AA28" i="15"/>
  <c r="S28" i="15"/>
  <c r="K28" i="15"/>
  <c r="C28" i="15"/>
  <c r="X28" i="15"/>
  <c r="P28" i="15"/>
  <c r="H28" i="15"/>
  <c r="W28" i="15"/>
  <c r="O28" i="15"/>
  <c r="G28" i="15"/>
  <c r="M28" i="15"/>
  <c r="Z28" i="15"/>
  <c r="F31" i="15"/>
  <c r="U31" i="15"/>
  <c r="I32" i="15"/>
  <c r="Y32" i="15"/>
  <c r="AA34" i="15"/>
  <c r="S34" i="15"/>
  <c r="K34" i="15"/>
  <c r="C34" i="15"/>
  <c r="X34" i="15"/>
  <c r="P34" i="15"/>
  <c r="H34" i="15"/>
  <c r="W34" i="15"/>
  <c r="O34" i="15"/>
  <c r="G34" i="15"/>
  <c r="V34" i="15"/>
  <c r="N34" i="15"/>
  <c r="F34" i="15"/>
  <c r="Q34" i="15"/>
  <c r="U35" i="15"/>
  <c r="Y36" i="15"/>
  <c r="Y38" i="15"/>
  <c r="Q38" i="15"/>
  <c r="I38" i="15"/>
  <c r="U38" i="15"/>
  <c r="L38" i="15"/>
  <c r="C38" i="15"/>
  <c r="AA38" i="15"/>
  <c r="R38" i="15"/>
  <c r="H38" i="15"/>
  <c r="Z38" i="15"/>
  <c r="P38" i="15"/>
  <c r="G38" i="15"/>
  <c r="X38" i="15"/>
  <c r="O38" i="15"/>
  <c r="F38" i="15"/>
  <c r="S38" i="15"/>
  <c r="I39" i="15"/>
  <c r="AA39" i="15"/>
  <c r="W23" i="15"/>
  <c r="O23" i="15"/>
  <c r="G23" i="15"/>
  <c r="AB23" i="15"/>
  <c r="T23" i="15"/>
  <c r="L23" i="15"/>
  <c r="D23" i="15"/>
  <c r="E23" i="15"/>
  <c r="AA23" i="15"/>
  <c r="S23" i="15"/>
  <c r="K23" i="15"/>
  <c r="C23" i="15"/>
  <c r="N23" i="15"/>
  <c r="Z23" i="15"/>
  <c r="I25" i="15"/>
  <c r="V25" i="15"/>
  <c r="B28" i="15"/>
  <c r="N28" i="15"/>
  <c r="AB28" i="15"/>
  <c r="J30" i="15"/>
  <c r="V30" i="15"/>
  <c r="H31" i="15"/>
  <c r="V31" i="15"/>
  <c r="J32" i="15"/>
  <c r="Z32" i="15"/>
  <c r="B34" i="15"/>
  <c r="R34" i="15"/>
  <c r="F35" i="15"/>
  <c r="V35" i="15"/>
  <c r="J36" i="15"/>
  <c r="Z36" i="15"/>
  <c r="B38" i="15"/>
  <c r="T38" i="15"/>
  <c r="J39" i="15"/>
  <c r="AB39" i="15"/>
  <c r="H15" i="15"/>
  <c r="P15" i="15"/>
  <c r="X15" i="15"/>
  <c r="H17" i="15"/>
  <c r="P17" i="15"/>
  <c r="X17" i="15"/>
  <c r="H19" i="15"/>
  <c r="P19" i="15"/>
  <c r="X19" i="15"/>
  <c r="I21" i="15"/>
  <c r="B23" i="15"/>
  <c r="P23" i="15"/>
  <c r="AA24" i="15"/>
  <c r="S24" i="15"/>
  <c r="K24" i="15"/>
  <c r="C24" i="15"/>
  <c r="X24" i="15"/>
  <c r="P24" i="15"/>
  <c r="H24" i="15"/>
  <c r="W24" i="15"/>
  <c r="O24" i="15"/>
  <c r="G24" i="15"/>
  <c r="M24" i="15"/>
  <c r="Z24" i="15"/>
  <c r="J25" i="15"/>
  <c r="X25" i="15"/>
  <c r="D28" i="15"/>
  <c r="E28" i="15"/>
  <c r="Q28" i="15"/>
  <c r="W29" i="15"/>
  <c r="O29" i="15"/>
  <c r="G29" i="15"/>
  <c r="AB29" i="15"/>
  <c r="T29" i="15"/>
  <c r="L29" i="15"/>
  <c r="D29" i="15"/>
  <c r="E29" i="15"/>
  <c r="AA29" i="15"/>
  <c r="S29" i="15"/>
  <c r="K29" i="15"/>
  <c r="C29" i="15"/>
  <c r="N29" i="15"/>
  <c r="Z29" i="15"/>
  <c r="L30" i="15"/>
  <c r="I31" i="15"/>
  <c r="X31" i="15"/>
  <c r="L32" i="15"/>
  <c r="AB32" i="15"/>
  <c r="D34" i="15"/>
  <c r="E34" i="15"/>
  <c r="T34" i="15"/>
  <c r="H35" i="15"/>
  <c r="X35" i="15"/>
  <c r="L36" i="15"/>
  <c r="AB36" i="15"/>
  <c r="D38" i="15"/>
  <c r="E38" i="15"/>
  <c r="V38" i="15"/>
  <c r="L39" i="15"/>
  <c r="I15" i="15"/>
  <c r="Q15" i="15"/>
  <c r="I17" i="15"/>
  <c r="Q17" i="15"/>
  <c r="I19" i="15"/>
  <c r="Q19" i="15"/>
  <c r="W21" i="15"/>
  <c r="O21" i="15"/>
  <c r="G21" i="15"/>
  <c r="AB21" i="15"/>
  <c r="T21" i="15"/>
  <c r="AA21" i="15"/>
  <c r="S21" i="15"/>
  <c r="K21" i="15"/>
  <c r="J21" i="15"/>
  <c r="V21" i="15"/>
  <c r="Q23" i="15"/>
  <c r="M25" i="15"/>
  <c r="Y25" i="15"/>
  <c r="R28" i="15"/>
  <c r="AA30" i="15"/>
  <c r="S30" i="15"/>
  <c r="K30" i="15"/>
  <c r="C30" i="15"/>
  <c r="X30" i="15"/>
  <c r="P30" i="15"/>
  <c r="H30" i="15"/>
  <c r="W30" i="15"/>
  <c r="O30" i="15"/>
  <c r="G30" i="15"/>
  <c r="M30" i="15"/>
  <c r="Z30" i="15"/>
  <c r="J31" i="15"/>
  <c r="Y31" i="15"/>
  <c r="M32" i="15"/>
  <c r="W33" i="15"/>
  <c r="O33" i="15"/>
  <c r="G33" i="15"/>
  <c r="AB33" i="15"/>
  <c r="T33" i="15"/>
  <c r="L33" i="15"/>
  <c r="D33" i="15"/>
  <c r="E33" i="15"/>
  <c r="AA33" i="15"/>
  <c r="S33" i="15"/>
  <c r="K33" i="15"/>
  <c r="C33" i="15"/>
  <c r="Z33" i="15"/>
  <c r="R33" i="15"/>
  <c r="J33" i="15"/>
  <c r="B33" i="15"/>
  <c r="Q33" i="15"/>
  <c r="U34" i="15"/>
  <c r="I35" i="15"/>
  <c r="Y35" i="15"/>
  <c r="M36" i="15"/>
  <c r="W37" i="15"/>
  <c r="O37" i="15"/>
  <c r="G37" i="15"/>
  <c r="AB37" i="15"/>
  <c r="T37" i="15"/>
  <c r="L37" i="15"/>
  <c r="D37" i="15"/>
  <c r="E37" i="15"/>
  <c r="AA37" i="15"/>
  <c r="S37" i="15"/>
  <c r="K37" i="15"/>
  <c r="C37" i="15"/>
  <c r="Z37" i="15"/>
  <c r="R37" i="15"/>
  <c r="J37" i="15"/>
  <c r="B37" i="15"/>
  <c r="Q37" i="15"/>
  <c r="W38" i="15"/>
  <c r="N39" i="15"/>
  <c r="U41" i="15"/>
  <c r="M41" i="15"/>
  <c r="J41" i="15"/>
  <c r="S41" i="15"/>
  <c r="AB41" i="15"/>
  <c r="C47" i="15"/>
  <c r="L47" i="15"/>
  <c r="V47" i="15"/>
  <c r="U49" i="15"/>
  <c r="M49" i="15"/>
  <c r="AB49" i="15"/>
  <c r="T49" i="15"/>
  <c r="L49" i="15"/>
  <c r="D49" i="15"/>
  <c r="E49" i="15"/>
  <c r="K49" i="15"/>
  <c r="W49" i="15"/>
  <c r="C51" i="15"/>
  <c r="O51" i="15"/>
  <c r="Y51" i="15"/>
  <c r="B41" i="15"/>
  <c r="K41" i="15"/>
  <c r="T41" i="15"/>
  <c r="D47" i="15"/>
  <c r="E47" i="15"/>
  <c r="N47" i="15"/>
  <c r="W47" i="15"/>
  <c r="B49" i="15"/>
  <c r="N49" i="15"/>
  <c r="X49" i="15"/>
  <c r="F51" i="15"/>
  <c r="P51" i="15"/>
  <c r="Z51" i="15"/>
  <c r="C41" i="15"/>
  <c r="L41" i="15"/>
  <c r="V41" i="15"/>
  <c r="U43" i="15"/>
  <c r="M43" i="15"/>
  <c r="J43" i="15"/>
  <c r="S43" i="15"/>
  <c r="AB43" i="15"/>
  <c r="F47" i="15"/>
  <c r="O47" i="15"/>
  <c r="X47" i="15"/>
  <c r="C49" i="15"/>
  <c r="O49" i="15"/>
  <c r="Y49" i="15"/>
  <c r="G51" i="15"/>
  <c r="Q51" i="15"/>
  <c r="AA51" i="15"/>
  <c r="D41" i="15"/>
  <c r="E41" i="15"/>
  <c r="N41" i="15"/>
  <c r="W41" i="15"/>
  <c r="B43" i="15"/>
  <c r="K43" i="15"/>
  <c r="T43" i="15"/>
  <c r="G47" i="15"/>
  <c r="P47" i="15"/>
  <c r="Y47" i="15"/>
  <c r="F49" i="15"/>
  <c r="P49" i="15"/>
  <c r="Z49" i="15"/>
  <c r="H51" i="15"/>
  <c r="R51" i="15"/>
  <c r="X81" i="15"/>
  <c r="P81" i="15"/>
  <c r="H81" i="15"/>
  <c r="W81" i="15"/>
  <c r="O81" i="15"/>
  <c r="G81" i="15"/>
  <c r="V81" i="15"/>
  <c r="N81" i="15"/>
  <c r="F81" i="15"/>
  <c r="U81" i="15"/>
  <c r="AB81" i="15"/>
  <c r="T81" i="15"/>
  <c r="L81" i="15"/>
  <c r="D81" i="15"/>
  <c r="E81" i="15"/>
  <c r="AA81" i="15"/>
  <c r="S81" i="15"/>
  <c r="K81" i="15"/>
  <c r="C81" i="15"/>
  <c r="Z81" i="15"/>
  <c r="R81" i="15"/>
  <c r="J81" i="15"/>
  <c r="B81" i="15"/>
  <c r="Y81" i="15"/>
  <c r="Q81" i="15"/>
  <c r="I81" i="15"/>
  <c r="M81" i="15"/>
  <c r="F41" i="15"/>
  <c r="O41" i="15"/>
  <c r="X41" i="15"/>
  <c r="C43" i="15"/>
  <c r="L43" i="15"/>
  <c r="V43" i="15"/>
  <c r="U45" i="15"/>
  <c r="M45" i="15"/>
  <c r="J45" i="15"/>
  <c r="S45" i="15"/>
  <c r="AB45" i="15"/>
  <c r="H47" i="15"/>
  <c r="Q47" i="15"/>
  <c r="Z47" i="15"/>
  <c r="G49" i="15"/>
  <c r="Q49" i="15"/>
  <c r="AA49" i="15"/>
  <c r="I51" i="15"/>
  <c r="S51" i="15"/>
  <c r="W53" i="15"/>
  <c r="O53" i="15"/>
  <c r="G53" i="15"/>
  <c r="V53" i="15"/>
  <c r="N53" i="15"/>
  <c r="F53" i="15"/>
  <c r="U53" i="15"/>
  <c r="M53" i="15"/>
  <c r="AB53" i="15"/>
  <c r="T53" i="15"/>
  <c r="L53" i="15"/>
  <c r="D53" i="15"/>
  <c r="E53" i="15"/>
  <c r="Q53" i="15"/>
  <c r="W55" i="15"/>
  <c r="O55" i="15"/>
  <c r="G55" i="15"/>
  <c r="V55" i="15"/>
  <c r="N55" i="15"/>
  <c r="F55" i="15"/>
  <c r="U55" i="15"/>
  <c r="M55" i="15"/>
  <c r="AB55" i="15"/>
  <c r="T55" i="15"/>
  <c r="L55" i="15"/>
  <c r="D55" i="15"/>
  <c r="E55" i="15"/>
  <c r="Q55" i="15"/>
  <c r="R60" i="15"/>
  <c r="I47" i="15"/>
  <c r="R47" i="15"/>
  <c r="H49" i="15"/>
  <c r="R49" i="15"/>
  <c r="J51" i="15"/>
  <c r="H41" i="15"/>
  <c r="Q41" i="15"/>
  <c r="Z41" i="15"/>
  <c r="U47" i="15"/>
  <c r="M47" i="15"/>
  <c r="J47" i="15"/>
  <c r="S47" i="15"/>
  <c r="AB47" i="15"/>
  <c r="I49" i="15"/>
  <c r="S49" i="15"/>
  <c r="U51" i="15"/>
  <c r="M51" i="15"/>
  <c r="AB51" i="15"/>
  <c r="T51" i="15"/>
  <c r="L51" i="15"/>
  <c r="D51" i="15"/>
  <c r="E51" i="15"/>
  <c r="K51" i="15"/>
  <c r="W51" i="15"/>
  <c r="AB78" i="15"/>
  <c r="T78" i="15"/>
  <c r="L78" i="15"/>
  <c r="AA78" i="15"/>
  <c r="S78" i="15"/>
  <c r="K78" i="15"/>
  <c r="Z78" i="15"/>
  <c r="R78" i="15"/>
  <c r="J78" i="15"/>
  <c r="X78" i="15"/>
  <c r="P78" i="15"/>
  <c r="H78" i="15"/>
  <c r="W78" i="15"/>
  <c r="O78" i="15"/>
  <c r="G78" i="15"/>
  <c r="V78" i="15"/>
  <c r="N78" i="15"/>
  <c r="F78" i="15"/>
  <c r="Q78" i="15"/>
  <c r="M78" i="15"/>
  <c r="I78" i="15"/>
  <c r="C78" i="15"/>
  <c r="Y78" i="15"/>
  <c r="B78" i="15"/>
  <c r="U78" i="15"/>
  <c r="D78" i="15"/>
  <c r="E78" i="15"/>
  <c r="I41" i="15"/>
  <c r="R41" i="15"/>
  <c r="AA41" i="15"/>
  <c r="G43" i="15"/>
  <c r="P43" i="15"/>
  <c r="Y43" i="15"/>
  <c r="B47" i="15"/>
  <c r="K47" i="15"/>
  <c r="T47" i="15"/>
  <c r="J49" i="15"/>
  <c r="V49" i="15"/>
  <c r="B51" i="15"/>
  <c r="N51" i="15"/>
  <c r="X51" i="15"/>
  <c r="X60" i="15"/>
  <c r="P60" i="15"/>
  <c r="H60" i="15"/>
  <c r="V60" i="15"/>
  <c r="N60" i="15"/>
  <c r="F60" i="15"/>
  <c r="U60" i="15"/>
  <c r="M60" i="15"/>
  <c r="Y60" i="15"/>
  <c r="K60" i="15"/>
  <c r="W60" i="15"/>
  <c r="J60" i="15"/>
  <c r="T60" i="15"/>
  <c r="I60" i="15"/>
  <c r="S60" i="15"/>
  <c r="G60" i="15"/>
  <c r="AA60" i="15"/>
  <c r="O60" i="15"/>
  <c r="B60" i="15"/>
  <c r="X64" i="15"/>
  <c r="P64" i="15"/>
  <c r="H64" i="15"/>
  <c r="V64" i="15"/>
  <c r="N64" i="15"/>
  <c r="F64" i="15"/>
  <c r="U64" i="15"/>
  <c r="M64" i="15"/>
  <c r="L64" i="15"/>
  <c r="Z64" i="15"/>
  <c r="X68" i="15"/>
  <c r="P68" i="15"/>
  <c r="H68" i="15"/>
  <c r="V68" i="15"/>
  <c r="N68" i="15"/>
  <c r="F68" i="15"/>
  <c r="U68" i="15"/>
  <c r="M68" i="15"/>
  <c r="L68" i="15"/>
  <c r="Z68" i="15"/>
  <c r="X72" i="15"/>
  <c r="P72" i="15"/>
  <c r="H72" i="15"/>
  <c r="V72" i="15"/>
  <c r="N72" i="15"/>
  <c r="F72" i="15"/>
  <c r="U72" i="15"/>
  <c r="M72" i="15"/>
  <c r="Z72" i="15"/>
  <c r="R72" i="15"/>
  <c r="J72" i="15"/>
  <c r="B72" i="15"/>
  <c r="Q72" i="15"/>
  <c r="X74" i="15"/>
  <c r="P74" i="15"/>
  <c r="H74" i="15"/>
  <c r="W74" i="15"/>
  <c r="O74" i="15"/>
  <c r="G74" i="15"/>
  <c r="V74" i="15"/>
  <c r="N74" i="15"/>
  <c r="F74" i="15"/>
  <c r="U74" i="15"/>
  <c r="M74" i="15"/>
  <c r="Z74" i="15"/>
  <c r="R74" i="15"/>
  <c r="J74" i="15"/>
  <c r="B74" i="15"/>
  <c r="T74" i="15"/>
  <c r="AB57" i="15"/>
  <c r="T57" i="15"/>
  <c r="Z57" i="15"/>
  <c r="R57" i="15"/>
  <c r="I57" i="15"/>
  <c r="Q57" i="15"/>
  <c r="X58" i="15"/>
  <c r="P58" i="15"/>
  <c r="H58" i="15"/>
  <c r="V58" i="15"/>
  <c r="N58" i="15"/>
  <c r="F58" i="15"/>
  <c r="K58" i="15"/>
  <c r="U58" i="15"/>
  <c r="B64" i="15"/>
  <c r="O64" i="15"/>
  <c r="AA64" i="15"/>
  <c r="B68" i="15"/>
  <c r="O68" i="15"/>
  <c r="AA68" i="15"/>
  <c r="C72" i="15"/>
  <c r="S72" i="15"/>
  <c r="C74" i="15"/>
  <c r="Y74" i="15"/>
  <c r="D64" i="15"/>
  <c r="E64" i="15"/>
  <c r="R64" i="15"/>
  <c r="D68" i="15"/>
  <c r="E68" i="15"/>
  <c r="R68" i="15"/>
  <c r="G72" i="15"/>
  <c r="W72" i="15"/>
  <c r="I74" i="15"/>
  <c r="AB74" i="15"/>
  <c r="D57" i="15"/>
  <c r="E57" i="15"/>
  <c r="L57" i="15"/>
  <c r="V57" i="15"/>
  <c r="D58" i="15"/>
  <c r="E58" i="15"/>
  <c r="O58" i="15"/>
  <c r="Z58" i="15"/>
  <c r="X62" i="15"/>
  <c r="P62" i="15"/>
  <c r="H62" i="15"/>
  <c r="V62" i="15"/>
  <c r="N62" i="15"/>
  <c r="F62" i="15"/>
  <c r="U62" i="15"/>
  <c r="M62" i="15"/>
  <c r="L62" i="15"/>
  <c r="Z62" i="15"/>
  <c r="G64" i="15"/>
  <c r="S64" i="15"/>
  <c r="X66" i="15"/>
  <c r="P66" i="15"/>
  <c r="H66" i="15"/>
  <c r="V66" i="15"/>
  <c r="N66" i="15"/>
  <c r="F66" i="15"/>
  <c r="U66" i="15"/>
  <c r="M66" i="15"/>
  <c r="L66" i="15"/>
  <c r="Z66" i="15"/>
  <c r="G68" i="15"/>
  <c r="S68" i="15"/>
  <c r="X70" i="15"/>
  <c r="P70" i="15"/>
  <c r="H70" i="15"/>
  <c r="V70" i="15"/>
  <c r="N70" i="15"/>
  <c r="F70" i="15"/>
  <c r="U70" i="15"/>
  <c r="M70" i="15"/>
  <c r="L70" i="15"/>
  <c r="Z70" i="15"/>
  <c r="I72" i="15"/>
  <c r="Y72" i="15"/>
  <c r="K74" i="15"/>
  <c r="I40" i="15"/>
  <c r="Q40" i="15"/>
  <c r="I42" i="15"/>
  <c r="Q42" i="15"/>
  <c r="I44" i="15"/>
  <c r="Q44" i="15"/>
  <c r="I46" i="15"/>
  <c r="Q46" i="15"/>
  <c r="I48" i="15"/>
  <c r="Q48" i="15"/>
  <c r="I50" i="15"/>
  <c r="Q50" i="15"/>
  <c r="I52" i="15"/>
  <c r="Q52" i="15"/>
  <c r="I54" i="15"/>
  <c r="Q54" i="15"/>
  <c r="I56" i="15"/>
  <c r="Q56" i="15"/>
  <c r="M57" i="15"/>
  <c r="W57" i="15"/>
  <c r="Q58" i="15"/>
  <c r="AA58" i="15"/>
  <c r="B62" i="15"/>
  <c r="O62" i="15"/>
  <c r="AA62" i="15"/>
  <c r="I64" i="15"/>
  <c r="T64" i="15"/>
  <c r="B66" i="15"/>
  <c r="O66" i="15"/>
  <c r="AA66" i="15"/>
  <c r="I68" i="15"/>
  <c r="T68" i="15"/>
  <c r="B70" i="15"/>
  <c r="O70" i="15"/>
  <c r="AA70" i="15"/>
  <c r="K72" i="15"/>
  <c r="AA72" i="15"/>
  <c r="L74" i="15"/>
  <c r="X76" i="15"/>
  <c r="P76" i="15"/>
  <c r="H76" i="15"/>
  <c r="W76" i="15"/>
  <c r="O76" i="15"/>
  <c r="G76" i="15"/>
  <c r="V76" i="15"/>
  <c r="N76" i="15"/>
  <c r="F76" i="15"/>
  <c r="U76" i="15"/>
  <c r="M76" i="15"/>
  <c r="Z76" i="15"/>
  <c r="R76" i="15"/>
  <c r="J76" i="15"/>
  <c r="B76" i="15"/>
  <c r="T76" i="15"/>
  <c r="F57" i="15"/>
  <c r="N57" i="15"/>
  <c r="X57" i="15"/>
  <c r="G58" i="15"/>
  <c r="R58" i="15"/>
  <c r="AB58" i="15"/>
  <c r="J64" i="15"/>
  <c r="W64" i="15"/>
  <c r="J68" i="15"/>
  <c r="W68" i="15"/>
  <c r="L72" i="15"/>
  <c r="AB72" i="15"/>
  <c r="Q74" i="15"/>
  <c r="C76" i="15"/>
  <c r="Y76" i="15"/>
  <c r="G57" i="15"/>
  <c r="O57" i="15"/>
  <c r="Y57" i="15"/>
  <c r="I58" i="15"/>
  <c r="S58" i="15"/>
  <c r="K64" i="15"/>
  <c r="Y64" i="15"/>
  <c r="K68" i="15"/>
  <c r="Y68" i="15"/>
  <c r="O72" i="15"/>
  <c r="S74" i="15"/>
  <c r="AA76" i="15"/>
  <c r="AB80" i="15"/>
  <c r="T80" i="15"/>
  <c r="L80" i="15"/>
  <c r="D80" i="15"/>
  <c r="E80" i="15"/>
  <c r="AA80" i="15"/>
  <c r="S80" i="15"/>
  <c r="K80" i="15"/>
  <c r="C80" i="15"/>
  <c r="Z80" i="15"/>
  <c r="R80" i="15"/>
  <c r="J80" i="15"/>
  <c r="B80" i="15"/>
  <c r="X80" i="15"/>
  <c r="P80" i="15"/>
  <c r="H80" i="15"/>
  <c r="W80" i="15"/>
  <c r="O80" i="15"/>
  <c r="G80" i="15"/>
  <c r="V80" i="15"/>
  <c r="N80" i="15"/>
  <c r="F80" i="15"/>
  <c r="X79" i="15"/>
  <c r="P79" i="15"/>
  <c r="H79" i="15"/>
  <c r="W79" i="15"/>
  <c r="O79" i="15"/>
  <c r="G79" i="15"/>
  <c r="V79" i="15"/>
  <c r="N79" i="15"/>
  <c r="F79" i="15"/>
  <c r="AB79" i="15"/>
  <c r="T79" i="15"/>
  <c r="L79" i="15"/>
  <c r="D79" i="15"/>
  <c r="E79" i="15"/>
  <c r="AA79" i="15"/>
  <c r="S79" i="15"/>
  <c r="K79" i="15"/>
  <c r="C79" i="15"/>
  <c r="Z79" i="15"/>
  <c r="R79" i="15"/>
  <c r="J79" i="15"/>
  <c r="B79" i="15"/>
  <c r="X83" i="15"/>
  <c r="P83" i="15"/>
  <c r="H83" i="15"/>
  <c r="W83" i="15"/>
  <c r="O83" i="15"/>
  <c r="G83" i="15"/>
  <c r="V83" i="15"/>
  <c r="N83" i="15"/>
  <c r="F83" i="15"/>
  <c r="U83" i="15"/>
  <c r="M83" i="15"/>
  <c r="AB83" i="15"/>
  <c r="T83" i="15"/>
  <c r="L83" i="15"/>
  <c r="D83" i="15"/>
  <c r="E83" i="15"/>
  <c r="AA83" i="15"/>
  <c r="S83" i="15"/>
  <c r="K83" i="15"/>
  <c r="C83" i="15"/>
  <c r="Z83" i="15"/>
  <c r="R83" i="15"/>
  <c r="J83" i="15"/>
  <c r="B83" i="15"/>
  <c r="X85" i="15"/>
  <c r="P85" i="15"/>
  <c r="H85" i="15"/>
  <c r="W85" i="15"/>
  <c r="O85" i="15"/>
  <c r="G85" i="15"/>
  <c r="V85" i="15"/>
  <c r="N85" i="15"/>
  <c r="F85" i="15"/>
  <c r="U85" i="15"/>
  <c r="M85" i="15"/>
  <c r="AB85" i="15"/>
  <c r="T85" i="15"/>
  <c r="L85" i="15"/>
  <c r="D85" i="15"/>
  <c r="E85" i="15"/>
  <c r="AA85" i="15"/>
  <c r="S85" i="15"/>
  <c r="K85" i="15"/>
  <c r="C85" i="15"/>
  <c r="Z85" i="15"/>
  <c r="R85" i="15"/>
  <c r="J85" i="15"/>
  <c r="B85" i="15"/>
  <c r="X87" i="15"/>
  <c r="P87" i="15"/>
  <c r="H87" i="15"/>
  <c r="W87" i="15"/>
  <c r="O87" i="15"/>
  <c r="G87" i="15"/>
  <c r="V87" i="15"/>
  <c r="N87" i="15"/>
  <c r="F87" i="15"/>
  <c r="U87" i="15"/>
  <c r="M87" i="15"/>
  <c r="AB87" i="15"/>
  <c r="T87" i="15"/>
  <c r="L87" i="15"/>
  <c r="D87" i="15"/>
  <c r="E87" i="15"/>
  <c r="AA87" i="15"/>
  <c r="S87" i="15"/>
  <c r="K87" i="15"/>
  <c r="C87" i="15"/>
  <c r="Z87" i="15"/>
  <c r="R87" i="15"/>
  <c r="J87" i="15"/>
  <c r="B87" i="15"/>
  <c r="X89" i="15"/>
  <c r="P89" i="15"/>
  <c r="H89" i="15"/>
  <c r="W89" i="15"/>
  <c r="O89" i="15"/>
  <c r="G89" i="15"/>
  <c r="V89" i="15"/>
  <c r="N89" i="15"/>
  <c r="F89" i="15"/>
  <c r="U89" i="15"/>
  <c r="M89" i="15"/>
  <c r="AB89" i="15"/>
  <c r="T89" i="15"/>
  <c r="L89" i="15"/>
  <c r="D89" i="15"/>
  <c r="E89" i="15"/>
  <c r="AA89" i="15"/>
  <c r="S89" i="15"/>
  <c r="K89" i="15"/>
  <c r="C89" i="15"/>
  <c r="Z89" i="15"/>
  <c r="R89" i="15"/>
  <c r="J89" i="15"/>
  <c r="B89" i="15"/>
  <c r="X91" i="15"/>
  <c r="P91" i="15"/>
  <c r="H91" i="15"/>
  <c r="W91" i="15"/>
  <c r="O91" i="15"/>
  <c r="G91" i="15"/>
  <c r="V91" i="15"/>
  <c r="N91" i="15"/>
  <c r="F91" i="15"/>
  <c r="U91" i="15"/>
  <c r="M91" i="15"/>
  <c r="AB91" i="15"/>
  <c r="T91" i="15"/>
  <c r="L91" i="15"/>
  <c r="D91" i="15"/>
  <c r="E91" i="15"/>
  <c r="AA91" i="15"/>
  <c r="S91" i="15"/>
  <c r="K91" i="15"/>
  <c r="C91" i="15"/>
  <c r="Z91" i="15"/>
  <c r="R91" i="15"/>
  <c r="J91" i="15"/>
  <c r="B91" i="15"/>
  <c r="X93" i="15"/>
  <c r="P93" i="15"/>
  <c r="H93" i="15"/>
  <c r="W93" i="15"/>
  <c r="O93" i="15"/>
  <c r="G93" i="15"/>
  <c r="V93" i="15"/>
  <c r="N93" i="15"/>
  <c r="F93" i="15"/>
  <c r="U93" i="15"/>
  <c r="M93" i="15"/>
  <c r="AB93" i="15"/>
  <c r="T93" i="15"/>
  <c r="L93" i="15"/>
  <c r="D93" i="15"/>
  <c r="E93" i="15"/>
  <c r="AA93" i="15"/>
  <c r="S93" i="15"/>
  <c r="K93" i="15"/>
  <c r="C93" i="15"/>
  <c r="Z93" i="15"/>
  <c r="R93" i="15"/>
  <c r="J93" i="15"/>
  <c r="B93" i="15"/>
  <c r="X95" i="15"/>
  <c r="P95" i="15"/>
  <c r="H95" i="15"/>
  <c r="W95" i="15"/>
  <c r="O95" i="15"/>
  <c r="G95" i="15"/>
  <c r="V95" i="15"/>
  <c r="N95" i="15"/>
  <c r="F95" i="15"/>
  <c r="U95" i="15"/>
  <c r="M95" i="15"/>
  <c r="AB95" i="15"/>
  <c r="T95" i="15"/>
  <c r="L95" i="15"/>
  <c r="D95" i="15"/>
  <c r="E95" i="15"/>
  <c r="AA95" i="15"/>
  <c r="S95" i="15"/>
  <c r="K95" i="15"/>
  <c r="C95" i="15"/>
  <c r="Z95" i="15"/>
  <c r="R95" i="15"/>
  <c r="J95" i="15"/>
  <c r="B95" i="15"/>
  <c r="X97" i="15"/>
  <c r="P97" i="15"/>
  <c r="H97" i="15"/>
  <c r="W97" i="15"/>
  <c r="O97" i="15"/>
  <c r="G97" i="15"/>
  <c r="V97" i="15"/>
  <c r="N97" i="15"/>
  <c r="F97" i="15"/>
  <c r="U97" i="15"/>
  <c r="M97" i="15"/>
  <c r="AB97" i="15"/>
  <c r="T97" i="15"/>
  <c r="L97" i="15"/>
  <c r="D97" i="15"/>
  <c r="E97" i="15"/>
  <c r="AA97" i="15"/>
  <c r="S97" i="15"/>
  <c r="K97" i="15"/>
  <c r="C97" i="15"/>
  <c r="Z97" i="15"/>
  <c r="R97" i="15"/>
  <c r="J97" i="15"/>
  <c r="B97" i="15"/>
  <c r="X99" i="15"/>
  <c r="P99" i="15"/>
  <c r="H99" i="15"/>
  <c r="W99" i="15"/>
  <c r="O99" i="15"/>
  <c r="G99" i="15"/>
  <c r="V99" i="15"/>
  <c r="N99" i="15"/>
  <c r="F99" i="15"/>
  <c r="U99" i="15"/>
  <c r="M99" i="15"/>
  <c r="AB99" i="15"/>
  <c r="T99" i="15"/>
  <c r="L99" i="15"/>
  <c r="D99" i="15"/>
  <c r="E99" i="15"/>
  <c r="AA99" i="15"/>
  <c r="S99" i="15"/>
  <c r="K99" i="15"/>
  <c r="C99" i="15"/>
  <c r="Z99" i="15"/>
  <c r="R99" i="15"/>
  <c r="J99" i="15"/>
  <c r="B99" i="15"/>
  <c r="P101" i="15"/>
  <c r="H101" i="15"/>
  <c r="O101" i="15"/>
  <c r="G101" i="15"/>
  <c r="N101" i="15"/>
  <c r="F101" i="15"/>
  <c r="M101" i="15"/>
  <c r="T101" i="15"/>
  <c r="L101" i="15"/>
  <c r="D101" i="15"/>
  <c r="E101" i="15"/>
  <c r="S101" i="15"/>
  <c r="K101" i="15"/>
  <c r="C101" i="15"/>
  <c r="R101" i="15"/>
  <c r="J101" i="15"/>
  <c r="B101" i="15"/>
  <c r="I59" i="15"/>
  <c r="Q59" i="15"/>
  <c r="Y59" i="15"/>
  <c r="I61" i="15"/>
  <c r="Q61" i="15"/>
  <c r="Y61" i="15"/>
  <c r="I63" i="15"/>
  <c r="Q63" i="15"/>
  <c r="Y63" i="15"/>
  <c r="I65" i="15"/>
  <c r="Q65" i="15"/>
  <c r="Y65" i="15"/>
  <c r="I67" i="15"/>
  <c r="Q67" i="15"/>
  <c r="Y67" i="15"/>
  <c r="I69" i="15"/>
  <c r="Q69" i="15"/>
  <c r="Y69" i="15"/>
  <c r="I71" i="15"/>
  <c r="Q71" i="15"/>
  <c r="Y71" i="15"/>
  <c r="I73" i="15"/>
  <c r="Q73" i="15"/>
  <c r="Y73" i="15"/>
  <c r="I75" i="15"/>
  <c r="Q75" i="15"/>
  <c r="Y75" i="15"/>
  <c r="I77" i="15"/>
  <c r="Q77" i="15"/>
  <c r="Y77" i="15"/>
  <c r="I79" i="15"/>
  <c r="M80" i="15"/>
  <c r="Q83" i="15"/>
  <c r="Q85" i="15"/>
  <c r="Q87" i="15"/>
  <c r="Q89" i="15"/>
  <c r="Q91" i="15"/>
  <c r="Q93" i="15"/>
  <c r="Q95" i="15"/>
  <c r="Q97" i="15"/>
  <c r="Q99" i="15"/>
  <c r="Q101" i="15"/>
  <c r="B59" i="15"/>
  <c r="J59" i="15"/>
  <c r="R59" i="15"/>
  <c r="Z59" i="15"/>
  <c r="B61" i="15"/>
  <c r="J61" i="15"/>
  <c r="R61" i="15"/>
  <c r="Z61" i="15"/>
  <c r="B63" i="15"/>
  <c r="J63" i="15"/>
  <c r="R63" i="15"/>
  <c r="Z63" i="15"/>
  <c r="B65" i="15"/>
  <c r="J65" i="15"/>
  <c r="R65" i="15"/>
  <c r="Z65" i="15"/>
  <c r="B67" i="15"/>
  <c r="J67" i="15"/>
  <c r="R67" i="15"/>
  <c r="Z67" i="15"/>
  <c r="B69" i="15"/>
  <c r="J69" i="15"/>
  <c r="R69" i="15"/>
  <c r="Z69" i="15"/>
  <c r="B71" i="15"/>
  <c r="J71" i="15"/>
  <c r="R71" i="15"/>
  <c r="Z71" i="15"/>
  <c r="B73" i="15"/>
  <c r="J73" i="15"/>
  <c r="R73" i="15"/>
  <c r="Z73" i="15"/>
  <c r="B75" i="15"/>
  <c r="J75" i="15"/>
  <c r="R75" i="15"/>
  <c r="Z75" i="15"/>
  <c r="B77" i="15"/>
  <c r="J77" i="15"/>
  <c r="R77" i="15"/>
  <c r="Z77" i="15"/>
  <c r="M79" i="15"/>
  <c r="Q80" i="15"/>
  <c r="Y83" i="15"/>
  <c r="Y85" i="15"/>
  <c r="Y87" i="15"/>
  <c r="Y89" i="15"/>
  <c r="Y91" i="15"/>
  <c r="Y93" i="15"/>
  <c r="Y95" i="15"/>
  <c r="Y97" i="15"/>
  <c r="Y99" i="15"/>
  <c r="Q79" i="15"/>
  <c r="U80" i="15"/>
  <c r="D59" i="15"/>
  <c r="E59" i="15"/>
  <c r="L59" i="15"/>
  <c r="T59" i="15"/>
  <c r="D61" i="15"/>
  <c r="E61" i="15"/>
  <c r="L61" i="15"/>
  <c r="T61" i="15"/>
  <c r="D63" i="15"/>
  <c r="E63" i="15"/>
  <c r="L63" i="15"/>
  <c r="T63" i="15"/>
  <c r="D65" i="15"/>
  <c r="E65" i="15"/>
  <c r="L65" i="15"/>
  <c r="T65" i="15"/>
  <c r="D67" i="15"/>
  <c r="E67" i="15"/>
  <c r="L67" i="15"/>
  <c r="T67" i="15"/>
  <c r="D69" i="15"/>
  <c r="E69" i="15"/>
  <c r="L69" i="15"/>
  <c r="T69" i="15"/>
  <c r="D71" i="15"/>
  <c r="E71" i="15"/>
  <c r="L71" i="15"/>
  <c r="T71" i="15"/>
  <c r="D73" i="15"/>
  <c r="E73" i="15"/>
  <c r="L73" i="15"/>
  <c r="T73" i="15"/>
  <c r="D75" i="15"/>
  <c r="E75" i="15"/>
  <c r="L75" i="15"/>
  <c r="T75" i="15"/>
  <c r="D77" i="15"/>
  <c r="E77" i="15"/>
  <c r="L77" i="15"/>
  <c r="T77" i="15"/>
  <c r="U79" i="15"/>
  <c r="Y80" i="15"/>
  <c r="F82" i="15"/>
  <c r="N82" i="15"/>
  <c r="V82" i="15"/>
  <c r="F84" i="15"/>
  <c r="N84" i="15"/>
  <c r="V84" i="15"/>
  <c r="F86" i="15"/>
  <c r="N86" i="15"/>
  <c r="V86" i="15"/>
  <c r="F88" i="15"/>
  <c r="N88" i="15"/>
  <c r="V88" i="15"/>
  <c r="F90" i="15"/>
  <c r="N90" i="15"/>
  <c r="V90" i="15"/>
  <c r="F92" i="15"/>
  <c r="N92" i="15"/>
  <c r="V92" i="15"/>
  <c r="F94" i="15"/>
  <c r="N94" i="15"/>
  <c r="V94" i="15"/>
  <c r="F96" i="15"/>
  <c r="N96" i="15"/>
  <c r="V96" i="15"/>
  <c r="F98" i="15"/>
  <c r="N98" i="15"/>
  <c r="V98" i="15"/>
  <c r="F100" i="15"/>
  <c r="N100" i="15"/>
  <c r="V100" i="15"/>
  <c r="F102" i="15"/>
  <c r="N102" i="15"/>
  <c r="G82" i="15"/>
  <c r="O82" i="15"/>
  <c r="W82" i="15"/>
  <c r="G84" i="15"/>
  <c r="O84" i="15"/>
  <c r="W84" i="15"/>
  <c r="G86" i="15"/>
  <c r="O86" i="15"/>
  <c r="W86" i="15"/>
  <c r="G88" i="15"/>
  <c r="O88" i="15"/>
  <c r="W88" i="15"/>
  <c r="G90" i="15"/>
  <c r="O90" i="15"/>
  <c r="W90" i="15"/>
  <c r="G92" i="15"/>
  <c r="O92" i="15"/>
  <c r="W92" i="15"/>
  <c r="G94" i="15"/>
  <c r="O94" i="15"/>
  <c r="W94" i="15"/>
  <c r="G96" i="15"/>
  <c r="O96" i="15"/>
  <c r="W96" i="15"/>
  <c r="G98" i="15"/>
  <c r="O98" i="15"/>
  <c r="W98" i="15"/>
  <c r="G100" i="15"/>
  <c r="O100" i="15"/>
  <c r="W100" i="15"/>
  <c r="G102" i="15"/>
  <c r="O102" i="15"/>
  <c r="H82" i="15"/>
  <c r="P82" i="15"/>
  <c r="X82" i="15"/>
  <c r="H84" i="15"/>
  <c r="P84" i="15"/>
  <c r="X84" i="15"/>
  <c r="H86" i="15"/>
  <c r="P86" i="15"/>
  <c r="X86" i="15"/>
  <c r="H88" i="15"/>
  <c r="P88" i="15"/>
  <c r="X88" i="15"/>
  <c r="H90" i="15"/>
  <c r="P90" i="15"/>
  <c r="X90" i="15"/>
  <c r="H92" i="15"/>
  <c r="P92" i="15"/>
  <c r="X92" i="15"/>
  <c r="H94" i="15"/>
  <c r="P94" i="15"/>
  <c r="X94" i="15"/>
  <c r="H96" i="15"/>
  <c r="P96" i="15"/>
  <c r="X96" i="15"/>
  <c r="H98" i="15"/>
  <c r="P98" i="15"/>
  <c r="X98" i="15"/>
  <c r="H100" i="15"/>
  <c r="P100" i="15"/>
  <c r="X100" i="15"/>
  <c r="H102" i="15"/>
  <c r="P102" i="15"/>
  <c r="I82" i="15"/>
  <c r="Q82" i="15"/>
  <c r="Y82" i="15"/>
  <c r="I84" i="15"/>
  <c r="Q84" i="15"/>
  <c r="Y84" i="15"/>
  <c r="I86" i="15"/>
  <c r="Q86" i="15"/>
  <c r="Y86" i="15"/>
  <c r="I88" i="15"/>
  <c r="Q88" i="15"/>
  <c r="Y88" i="15"/>
  <c r="I90" i="15"/>
  <c r="Q90" i="15"/>
  <c r="Y90" i="15"/>
  <c r="I92" i="15"/>
  <c r="Q92" i="15"/>
  <c r="Y92" i="15"/>
  <c r="I94" i="15"/>
  <c r="Q94" i="15"/>
  <c r="Y94" i="15"/>
  <c r="I96" i="15"/>
  <c r="Q96" i="15"/>
  <c r="Y96" i="15"/>
  <c r="I98" i="15"/>
  <c r="Q98" i="15"/>
  <c r="Y98" i="15"/>
  <c r="I100" i="15"/>
  <c r="Q100" i="15"/>
  <c r="Y100" i="15"/>
  <c r="I102" i="15"/>
  <c r="Q102" i="15"/>
  <c r="B82" i="15"/>
  <c r="J82" i="15"/>
  <c r="R82" i="15"/>
  <c r="Z82" i="15"/>
  <c r="B84" i="15"/>
  <c r="J84" i="15"/>
  <c r="R84" i="15"/>
  <c r="Z84" i="15"/>
  <c r="B86" i="15"/>
  <c r="J86" i="15"/>
  <c r="R86" i="15"/>
  <c r="Z86" i="15"/>
  <c r="B88" i="15"/>
  <c r="J88" i="15"/>
  <c r="R88" i="15"/>
  <c r="Z88" i="15"/>
  <c r="B90" i="15"/>
  <c r="J90" i="15"/>
  <c r="R90" i="15"/>
  <c r="Z90" i="15"/>
  <c r="B92" i="15"/>
  <c r="J92" i="15"/>
  <c r="R92" i="15"/>
  <c r="Z92" i="15"/>
  <c r="B94" i="15"/>
  <c r="J94" i="15"/>
  <c r="R94" i="15"/>
  <c r="Z94" i="15"/>
  <c r="B96" i="15"/>
  <c r="J96" i="15"/>
  <c r="R96" i="15"/>
  <c r="Z96" i="15"/>
  <c r="B98" i="15"/>
  <c r="J98" i="15"/>
  <c r="R98" i="15"/>
  <c r="Z98" i="15"/>
  <c r="B100" i="15"/>
  <c r="J100" i="15"/>
  <c r="R100" i="15"/>
  <c r="Z100" i="15"/>
  <c r="B102" i="15"/>
  <c r="J102" i="15"/>
  <c r="R102" i="15"/>
  <c r="C82" i="15"/>
  <c r="K82" i="15"/>
  <c r="S82" i="15"/>
  <c r="AA82" i="15"/>
  <c r="C84" i="15"/>
  <c r="K84" i="15"/>
  <c r="S84" i="15"/>
  <c r="AA84" i="15"/>
  <c r="C86" i="15"/>
  <c r="K86" i="15"/>
  <c r="S86" i="15"/>
  <c r="AA86" i="15"/>
  <c r="C88" i="15"/>
  <c r="K88" i="15"/>
  <c r="S88" i="15"/>
  <c r="AA88" i="15"/>
  <c r="C90" i="15"/>
  <c r="K90" i="15"/>
  <c r="S90" i="15"/>
  <c r="AA90" i="15"/>
  <c r="C92" i="15"/>
  <c r="K92" i="15"/>
  <c r="S92" i="15"/>
  <c r="AA92" i="15"/>
  <c r="C94" i="15"/>
  <c r="K94" i="15"/>
  <c r="S94" i="15"/>
  <c r="AA94" i="15"/>
  <c r="C96" i="15"/>
  <c r="K96" i="15"/>
  <c r="S96" i="15"/>
  <c r="AA96" i="15"/>
  <c r="C98" i="15"/>
  <c r="K98" i="15"/>
  <c r="S98" i="15"/>
  <c r="AA98" i="15"/>
  <c r="C100" i="15"/>
  <c r="K100" i="15"/>
  <c r="S100" i="15"/>
  <c r="AA100" i="15"/>
  <c r="C102" i="15"/>
  <c r="K102" i="15"/>
  <c r="S102" i="15"/>
  <c r="D82" i="15"/>
  <c r="E82" i="15"/>
  <c r="L82" i="15"/>
  <c r="T82" i="15"/>
  <c r="D84" i="15"/>
  <c r="E84" i="15"/>
  <c r="L84" i="15"/>
  <c r="T84" i="15"/>
  <c r="D86" i="15"/>
  <c r="E86" i="15"/>
  <c r="L86" i="15"/>
  <c r="T86" i="15"/>
  <c r="D88" i="15"/>
  <c r="E88" i="15"/>
  <c r="L88" i="15"/>
  <c r="T88" i="15"/>
  <c r="D90" i="15"/>
  <c r="E90" i="15"/>
  <c r="L90" i="15"/>
  <c r="T90" i="15"/>
  <c r="D92" i="15"/>
  <c r="E92" i="15"/>
  <c r="L92" i="15"/>
  <c r="T92" i="15"/>
  <c r="D94" i="15"/>
  <c r="E94" i="15"/>
  <c r="L94" i="15"/>
  <c r="T94" i="15"/>
  <c r="D96" i="15"/>
  <c r="E96" i="15"/>
  <c r="L96" i="15"/>
  <c r="T96" i="15"/>
  <c r="D98" i="15"/>
  <c r="E98" i="15"/>
  <c r="L98" i="15"/>
  <c r="T98" i="15"/>
  <c r="D100" i="15"/>
  <c r="E100" i="15"/>
  <c r="L100" i="15"/>
  <c r="T100" i="15"/>
  <c r="D102" i="15"/>
  <c r="E102" i="15"/>
  <c r="L102" i="15"/>
  <c r="AI64" i="2"/>
  <c r="AI16" i="2"/>
  <c r="AI60" i="2"/>
  <c r="AI39" i="2"/>
  <c r="AI38" i="2"/>
  <c r="AI21" i="2"/>
  <c r="AI29" i="2"/>
  <c r="AI27" i="2"/>
  <c r="AI19" i="2"/>
  <c r="AI20" i="2"/>
  <c r="J2" i="12"/>
  <c r="AI11" i="2"/>
  <c r="AH11" i="2"/>
  <c r="AE11" i="2"/>
  <c r="BB13" i="2"/>
  <c r="AI13" i="2"/>
  <c r="BB10" i="2"/>
  <c r="AI10" i="2"/>
  <c r="AH10" i="2"/>
  <c r="BC9" i="2"/>
  <c r="C9" i="5"/>
  <c r="B9" i="5"/>
  <c r="D9" i="5"/>
  <c r="D69" i="5"/>
  <c r="C69" i="5"/>
  <c r="B69" i="5"/>
  <c r="M39" i="6"/>
  <c r="L39" i="6"/>
  <c r="K39" i="6"/>
  <c r="D51" i="7"/>
  <c r="C51" i="7"/>
  <c r="B51" i="7"/>
  <c r="F26" i="9"/>
  <c r="E26" i="9"/>
  <c r="D26" i="9"/>
  <c r="D66" i="5"/>
  <c r="C66" i="5"/>
  <c r="B66" i="5"/>
  <c r="F28" i="6"/>
  <c r="E28" i="6"/>
  <c r="D28" i="6"/>
  <c r="D40" i="7"/>
  <c r="C40" i="7"/>
  <c r="B40" i="7"/>
  <c r="D9" i="8"/>
  <c r="F9" i="8"/>
  <c r="E9" i="8"/>
  <c r="D79" i="5"/>
  <c r="C79" i="5"/>
  <c r="B79" i="5"/>
  <c r="M53" i="6"/>
  <c r="L53" i="6"/>
  <c r="K53" i="6"/>
  <c r="D61" i="7"/>
  <c r="C61" i="7"/>
  <c r="B61" i="7"/>
  <c r="D36" i="5"/>
  <c r="C36" i="5"/>
  <c r="B36" i="5"/>
  <c r="D100" i="5"/>
  <c r="C100" i="5"/>
  <c r="B100" i="5"/>
  <c r="D18" i="7"/>
  <c r="C18" i="7"/>
  <c r="B18" i="7"/>
  <c r="D82" i="7"/>
  <c r="C82" i="7"/>
  <c r="B82" i="7"/>
  <c r="C41" i="5"/>
  <c r="B41" i="5"/>
  <c r="D41" i="5"/>
  <c r="C105" i="5"/>
  <c r="B105" i="5"/>
  <c r="D105" i="5"/>
  <c r="C15" i="7"/>
  <c r="B15" i="7"/>
  <c r="D15" i="7"/>
  <c r="C75" i="7"/>
  <c r="B75" i="7"/>
  <c r="D75" i="7"/>
  <c r="B22" i="5"/>
  <c r="D22" i="5"/>
  <c r="C22" i="5"/>
  <c r="B86" i="5"/>
  <c r="D86" i="5"/>
  <c r="C86" i="5"/>
  <c r="D63" i="6"/>
  <c r="F63" i="6"/>
  <c r="E63" i="6"/>
  <c r="B68" i="7"/>
  <c r="D68" i="7"/>
  <c r="C68" i="7"/>
  <c r="D35" i="5"/>
  <c r="C35" i="5"/>
  <c r="B35" i="5"/>
  <c r="D99" i="5"/>
  <c r="C99" i="5"/>
  <c r="B99" i="5"/>
  <c r="D17" i="7"/>
  <c r="C17" i="7"/>
  <c r="B17" i="7"/>
  <c r="D91" i="7"/>
  <c r="C91" i="7"/>
  <c r="B91" i="7"/>
  <c r="D32" i="5"/>
  <c r="C32" i="5"/>
  <c r="B32" i="5"/>
  <c r="D96" i="5"/>
  <c r="C96" i="5"/>
  <c r="B96" i="5"/>
  <c r="D14" i="7"/>
  <c r="C14" i="7"/>
  <c r="B14" i="7"/>
  <c r="D81" i="7"/>
  <c r="C81" i="7"/>
  <c r="B81" i="7"/>
  <c r="F23" i="9"/>
  <c r="E23" i="9"/>
  <c r="D23" i="9"/>
  <c r="F23" i="10"/>
  <c r="E23" i="10"/>
  <c r="D23" i="10"/>
  <c r="F38" i="8"/>
  <c r="E38" i="8"/>
  <c r="D38" i="8"/>
  <c r="Q37" i="9"/>
  <c r="P37" i="9"/>
  <c r="O37" i="9"/>
  <c r="Q25" i="10"/>
  <c r="P25" i="10"/>
  <c r="O25" i="10"/>
  <c r="L43" i="8"/>
  <c r="K43" i="8"/>
  <c r="M43" i="8"/>
  <c r="E40" i="9"/>
  <c r="D40" i="9"/>
  <c r="F40" i="9"/>
  <c r="Q37" i="10"/>
  <c r="P37" i="10"/>
  <c r="O37" i="10"/>
  <c r="Q22" i="9"/>
  <c r="O22" i="9"/>
  <c r="P22" i="9"/>
  <c r="Q22" i="10"/>
  <c r="P22" i="10"/>
  <c r="O22" i="10"/>
  <c r="L64" i="8"/>
  <c r="M64" i="8"/>
  <c r="K64" i="8"/>
  <c r="E49" i="9"/>
  <c r="F49" i="9"/>
  <c r="D49" i="9"/>
  <c r="D70" i="7"/>
  <c r="C70" i="7"/>
  <c r="B70" i="7"/>
  <c r="D43" i="8"/>
  <c r="F43" i="8"/>
  <c r="E43" i="8"/>
  <c r="O39" i="9"/>
  <c r="Q39" i="9"/>
  <c r="P39" i="9"/>
  <c r="F18" i="10"/>
  <c r="E18" i="10"/>
  <c r="D18" i="10"/>
  <c r="F54" i="8"/>
  <c r="E54" i="8"/>
  <c r="D54" i="8"/>
  <c r="Q48" i="9"/>
  <c r="P48" i="9"/>
  <c r="O48" i="9"/>
  <c r="F37" i="10"/>
  <c r="E37" i="10"/>
  <c r="D37" i="10"/>
  <c r="F41" i="10"/>
  <c r="E41" i="10"/>
  <c r="D41" i="10"/>
  <c r="Q51" i="10"/>
  <c r="P51" i="10"/>
  <c r="O51" i="10"/>
  <c r="P40" i="10"/>
  <c r="Q40" i="10"/>
  <c r="O40" i="10"/>
  <c r="D51" i="10"/>
  <c r="F51" i="10"/>
  <c r="E51" i="10"/>
  <c r="F44" i="10"/>
  <c r="E44" i="10"/>
  <c r="D44" i="10"/>
  <c r="D23" i="5"/>
  <c r="C23" i="5"/>
  <c r="B23" i="5"/>
  <c r="AI15" i="2"/>
  <c r="C13" i="5"/>
  <c r="D13" i="5"/>
  <c r="B13" i="5"/>
  <c r="D77" i="5"/>
  <c r="C77" i="5"/>
  <c r="B77" i="5"/>
  <c r="M49" i="6"/>
  <c r="L49" i="6"/>
  <c r="K49" i="6"/>
  <c r="D59" i="7"/>
  <c r="C59" i="7"/>
  <c r="B59" i="7"/>
  <c r="D10" i="5"/>
  <c r="B10" i="5"/>
  <c r="C10" i="5"/>
  <c r="D74" i="5"/>
  <c r="C74" i="5"/>
  <c r="B74" i="5"/>
  <c r="F38" i="6"/>
  <c r="E38" i="6"/>
  <c r="D38" i="6"/>
  <c r="D48" i="7"/>
  <c r="C48" i="7"/>
  <c r="B48" i="7"/>
  <c r="F10" i="9"/>
  <c r="E10" i="9"/>
  <c r="D10" i="9"/>
  <c r="D87" i="5"/>
  <c r="C87" i="5"/>
  <c r="B87" i="5"/>
  <c r="M63" i="6"/>
  <c r="L63" i="6"/>
  <c r="K63" i="6"/>
  <c r="D69" i="7"/>
  <c r="C69" i="7"/>
  <c r="B69" i="7"/>
  <c r="D44" i="5"/>
  <c r="C44" i="5"/>
  <c r="B44" i="5"/>
  <c r="F9" i="6"/>
  <c r="E9" i="6"/>
  <c r="D9" i="6"/>
  <c r="D26" i="7"/>
  <c r="C26" i="7"/>
  <c r="B26" i="7"/>
  <c r="C104" i="7"/>
  <c r="B104" i="7"/>
  <c r="D104" i="7"/>
  <c r="C49" i="5"/>
  <c r="B49" i="5"/>
  <c r="D49" i="5"/>
  <c r="L14" i="6"/>
  <c r="K14" i="6"/>
  <c r="M14" i="6"/>
  <c r="C23" i="7"/>
  <c r="B23" i="7"/>
  <c r="D23" i="7"/>
  <c r="B84" i="7"/>
  <c r="D84" i="7"/>
  <c r="C84" i="7"/>
  <c r="B30" i="5"/>
  <c r="D30" i="5"/>
  <c r="C30" i="5"/>
  <c r="B94" i="5"/>
  <c r="D94" i="5"/>
  <c r="C94" i="5"/>
  <c r="B12" i="7"/>
  <c r="D12" i="7"/>
  <c r="C12" i="7"/>
  <c r="B77" i="7"/>
  <c r="D77" i="7"/>
  <c r="C77" i="7"/>
  <c r="D43" i="5"/>
  <c r="C43" i="5"/>
  <c r="B43" i="5"/>
  <c r="M8" i="6"/>
  <c r="L8" i="6"/>
  <c r="K8" i="6"/>
  <c r="D25" i="7"/>
  <c r="C25" i="7"/>
  <c r="B25" i="7"/>
  <c r="C96" i="7"/>
  <c r="B96" i="7"/>
  <c r="D96" i="7"/>
  <c r="D40" i="5"/>
  <c r="C40" i="5"/>
  <c r="B40" i="5"/>
  <c r="D104" i="5"/>
  <c r="C104" i="5"/>
  <c r="B104" i="5"/>
  <c r="D22" i="7"/>
  <c r="C22" i="7"/>
  <c r="B22" i="7"/>
  <c r="D83" i="7"/>
  <c r="C83" i="7"/>
  <c r="B83" i="7"/>
  <c r="F27" i="9"/>
  <c r="E27" i="9"/>
  <c r="D27" i="9"/>
  <c r="F27" i="10"/>
  <c r="E27" i="10"/>
  <c r="D27" i="10"/>
  <c r="F48" i="8"/>
  <c r="E48" i="8"/>
  <c r="D48" i="8"/>
  <c r="Q45" i="9"/>
  <c r="P45" i="9"/>
  <c r="O45" i="9"/>
  <c r="Q29" i="10"/>
  <c r="P29" i="10"/>
  <c r="O29" i="10"/>
  <c r="L53" i="8"/>
  <c r="K53" i="8"/>
  <c r="M53" i="8"/>
  <c r="E48" i="9"/>
  <c r="D48" i="9"/>
  <c r="F48" i="9"/>
  <c r="F19" i="8"/>
  <c r="D19" i="8"/>
  <c r="E19" i="8"/>
  <c r="Q26" i="9"/>
  <c r="O26" i="9"/>
  <c r="P26" i="9"/>
  <c r="Q26" i="10"/>
  <c r="P26" i="10"/>
  <c r="O26" i="10"/>
  <c r="E9" i="9"/>
  <c r="F9" i="9"/>
  <c r="E10" i="10"/>
  <c r="F10" i="10"/>
  <c r="D10" i="10"/>
  <c r="D78" i="7"/>
  <c r="C78" i="7"/>
  <c r="B78" i="7"/>
  <c r="D53" i="8"/>
  <c r="F53" i="8"/>
  <c r="E53" i="8"/>
  <c r="O47" i="9"/>
  <c r="Q47" i="9"/>
  <c r="P47" i="9"/>
  <c r="F22" i="10"/>
  <c r="E22" i="10"/>
  <c r="D22" i="10"/>
  <c r="F64" i="8"/>
  <c r="E64" i="8"/>
  <c r="D64" i="8"/>
  <c r="Q52" i="9"/>
  <c r="P52" i="9"/>
  <c r="O52" i="9"/>
  <c r="D38" i="10"/>
  <c r="F38" i="10"/>
  <c r="E38" i="10"/>
  <c r="F45" i="10"/>
  <c r="E45" i="10"/>
  <c r="D45" i="10"/>
  <c r="Q55" i="10"/>
  <c r="P55" i="10"/>
  <c r="O55" i="10"/>
  <c r="P44" i="10"/>
  <c r="O44" i="10"/>
  <c r="Q44" i="10"/>
  <c r="D55" i="10"/>
  <c r="F55" i="10"/>
  <c r="E55" i="10"/>
  <c r="F48" i="10"/>
  <c r="E48" i="10"/>
  <c r="D48" i="10"/>
  <c r="AP9" i="2"/>
  <c r="BB9" i="2"/>
  <c r="AI9" i="2"/>
  <c r="AH9" i="2"/>
  <c r="AE9" i="2"/>
  <c r="AP8" i="2"/>
  <c r="BB8" i="2"/>
  <c r="D15" i="5"/>
  <c r="C15" i="5"/>
  <c r="B15" i="5"/>
  <c r="C21" i="5"/>
  <c r="D21" i="5"/>
  <c r="B21" i="5"/>
  <c r="D85" i="5"/>
  <c r="C85" i="5"/>
  <c r="B85" i="5"/>
  <c r="M59" i="6"/>
  <c r="L59" i="6"/>
  <c r="K59" i="6"/>
  <c r="D67" i="7"/>
  <c r="C67" i="7"/>
  <c r="B67" i="7"/>
  <c r="D18" i="5"/>
  <c r="B18" i="5"/>
  <c r="C18" i="5"/>
  <c r="D82" i="5"/>
  <c r="C82" i="5"/>
  <c r="B82" i="5"/>
  <c r="F48" i="6"/>
  <c r="E48" i="6"/>
  <c r="D48" i="6"/>
  <c r="D56" i="7"/>
  <c r="C56" i="7"/>
  <c r="B56" i="7"/>
  <c r="D31" i="5"/>
  <c r="C31" i="5"/>
  <c r="B31" i="5"/>
  <c r="D95" i="5"/>
  <c r="C95" i="5"/>
  <c r="B95" i="5"/>
  <c r="D13" i="7"/>
  <c r="C13" i="7"/>
  <c r="B13" i="7"/>
  <c r="D80" i="7"/>
  <c r="C80" i="7"/>
  <c r="B80" i="7"/>
  <c r="D52" i="5"/>
  <c r="C52" i="5"/>
  <c r="B52" i="5"/>
  <c r="F19" i="6"/>
  <c r="E19" i="6"/>
  <c r="D19" i="6"/>
  <c r="D34" i="7"/>
  <c r="C34" i="7"/>
  <c r="B34" i="7"/>
  <c r="M19" i="8"/>
  <c r="L19" i="8"/>
  <c r="K19" i="8"/>
  <c r="C57" i="5"/>
  <c r="B57" i="5"/>
  <c r="D57" i="5"/>
  <c r="L24" i="6"/>
  <c r="K24" i="6"/>
  <c r="M24" i="6"/>
  <c r="C31" i="7"/>
  <c r="B31" i="7"/>
  <c r="D31" i="7"/>
  <c r="C88" i="7"/>
  <c r="D88" i="7"/>
  <c r="B88" i="7"/>
  <c r="B38" i="5"/>
  <c r="D38" i="5"/>
  <c r="C38" i="5"/>
  <c r="B102" i="5"/>
  <c r="D102" i="5"/>
  <c r="C102" i="5"/>
  <c r="B20" i="7"/>
  <c r="D20" i="7"/>
  <c r="C20" i="7"/>
  <c r="B93" i="7"/>
  <c r="D93" i="7"/>
  <c r="C93" i="7"/>
  <c r="D51" i="5"/>
  <c r="C51" i="5"/>
  <c r="B51" i="5"/>
  <c r="M18" i="6"/>
  <c r="L18" i="6"/>
  <c r="K18" i="6"/>
  <c r="D33" i="7"/>
  <c r="C33" i="7"/>
  <c r="B33" i="7"/>
  <c r="D99" i="7"/>
  <c r="C99" i="7"/>
  <c r="B99" i="7"/>
  <c r="D48" i="5"/>
  <c r="C48" i="5"/>
  <c r="B48" i="5"/>
  <c r="F14" i="6"/>
  <c r="E14" i="6"/>
  <c r="D14" i="6"/>
  <c r="D30" i="7"/>
  <c r="C30" i="7"/>
  <c r="B30" i="7"/>
  <c r="M39" i="8"/>
  <c r="L39" i="8"/>
  <c r="K39" i="8"/>
  <c r="F35" i="9"/>
  <c r="E35" i="9"/>
  <c r="D35" i="9"/>
  <c r="D90" i="7"/>
  <c r="C90" i="7"/>
  <c r="B90" i="7"/>
  <c r="F58" i="8"/>
  <c r="E58" i="8"/>
  <c r="D58" i="8"/>
  <c r="Q49" i="9"/>
  <c r="P49" i="9"/>
  <c r="O49" i="9"/>
  <c r="C87" i="7"/>
  <c r="D87" i="7"/>
  <c r="B87" i="7"/>
  <c r="L63" i="8"/>
  <c r="K63" i="8"/>
  <c r="M63" i="8"/>
  <c r="E52" i="9"/>
  <c r="D52" i="9"/>
  <c r="F52" i="9"/>
  <c r="F29" i="8"/>
  <c r="D29" i="8"/>
  <c r="E29" i="8"/>
  <c r="Q34" i="9"/>
  <c r="O34" i="9"/>
  <c r="P34" i="9"/>
  <c r="C105" i="7"/>
  <c r="B105" i="7"/>
  <c r="D105" i="7"/>
  <c r="E13" i="9"/>
  <c r="F13" i="9"/>
  <c r="D13" i="9"/>
  <c r="P11" i="10"/>
  <c r="O11" i="10"/>
  <c r="Q11" i="10"/>
  <c r="C86" i="7"/>
  <c r="B86" i="7"/>
  <c r="D86" i="7"/>
  <c r="D63" i="8"/>
  <c r="F63" i="8"/>
  <c r="E63" i="8"/>
  <c r="O51" i="9"/>
  <c r="Q51" i="9"/>
  <c r="P51" i="9"/>
  <c r="F26" i="10"/>
  <c r="E26" i="10"/>
  <c r="D26" i="10"/>
  <c r="Q12" i="9"/>
  <c r="P12" i="9"/>
  <c r="O12" i="9"/>
  <c r="F11" i="10"/>
  <c r="E11" i="10"/>
  <c r="D11" i="10"/>
  <c r="Q38" i="10"/>
  <c r="P38" i="10"/>
  <c r="O38" i="10"/>
  <c r="F49" i="10"/>
  <c r="E49" i="10"/>
  <c r="D49" i="10"/>
  <c r="F42" i="10"/>
  <c r="E42" i="10"/>
  <c r="D42" i="10"/>
  <c r="P48" i="10"/>
  <c r="O48" i="10"/>
  <c r="Q48" i="10"/>
  <c r="Q41" i="10"/>
  <c r="P41" i="10"/>
  <c r="O41" i="10"/>
  <c r="F52" i="10"/>
  <c r="E52" i="10"/>
  <c r="D52" i="10"/>
  <c r="D26" i="5"/>
  <c r="C26" i="5"/>
  <c r="B26" i="5"/>
  <c r="D64" i="7"/>
  <c r="C64" i="7"/>
  <c r="B64" i="7"/>
  <c r="D21" i="7"/>
  <c r="C21" i="7"/>
  <c r="B21" i="7"/>
  <c r="D60" i="5"/>
  <c r="C60" i="5"/>
  <c r="B60" i="5"/>
  <c r="D42" i="7"/>
  <c r="C42" i="7"/>
  <c r="B42" i="7"/>
  <c r="C65" i="5"/>
  <c r="B65" i="5"/>
  <c r="D65" i="5"/>
  <c r="C39" i="7"/>
  <c r="B39" i="7"/>
  <c r="D39" i="7"/>
  <c r="D101" i="7"/>
  <c r="B101" i="7"/>
  <c r="C101" i="7"/>
  <c r="B46" i="5"/>
  <c r="D46" i="5"/>
  <c r="C46" i="5"/>
  <c r="D13" i="6"/>
  <c r="F13" i="6"/>
  <c r="E13" i="6"/>
  <c r="B28" i="7"/>
  <c r="D28" i="7"/>
  <c r="C28" i="7"/>
  <c r="M29" i="8"/>
  <c r="L29" i="8"/>
  <c r="K29" i="8"/>
  <c r="D59" i="5"/>
  <c r="C59" i="5"/>
  <c r="B59" i="5"/>
  <c r="M28" i="6"/>
  <c r="L28" i="6"/>
  <c r="K28" i="6"/>
  <c r="D41" i="7"/>
  <c r="C41" i="7"/>
  <c r="B41" i="7"/>
  <c r="M8" i="8"/>
  <c r="L8" i="8"/>
  <c r="K8" i="8"/>
  <c r="D56" i="5"/>
  <c r="C56" i="5"/>
  <c r="B56" i="5"/>
  <c r="F24" i="6"/>
  <c r="E24" i="6"/>
  <c r="D24" i="6"/>
  <c r="D38" i="7"/>
  <c r="C38" i="7"/>
  <c r="B38" i="7"/>
  <c r="F46" i="9"/>
  <c r="E46" i="9"/>
  <c r="D46" i="9"/>
  <c r="F39" i="9"/>
  <c r="E39" i="9"/>
  <c r="D39" i="9"/>
  <c r="D98" i="7"/>
  <c r="C98" i="7"/>
  <c r="B98" i="7"/>
  <c r="Q9" i="9"/>
  <c r="P9" i="9"/>
  <c r="O9" i="9"/>
  <c r="F9" i="10"/>
  <c r="E9" i="10"/>
  <c r="D9" i="10"/>
  <c r="C95" i="7"/>
  <c r="D95" i="7"/>
  <c r="B95" i="7"/>
  <c r="E12" i="9"/>
  <c r="D12" i="9"/>
  <c r="F12" i="9"/>
  <c r="F12" i="10"/>
  <c r="E12" i="10"/>
  <c r="D12" i="10"/>
  <c r="F39" i="8"/>
  <c r="D39" i="8"/>
  <c r="E39" i="8"/>
  <c r="Q38" i="9"/>
  <c r="O38" i="9"/>
  <c r="P38" i="9"/>
  <c r="L14" i="8"/>
  <c r="M14" i="8"/>
  <c r="K14" i="8"/>
  <c r="E21" i="9"/>
  <c r="F21" i="9"/>
  <c r="D21" i="9"/>
  <c r="E13" i="10"/>
  <c r="D13" i="10"/>
  <c r="F13" i="10"/>
  <c r="D94" i="7"/>
  <c r="C94" i="7"/>
  <c r="B94" i="7"/>
  <c r="O11" i="9"/>
  <c r="Q11" i="9"/>
  <c r="P11" i="9"/>
  <c r="O15" i="10"/>
  <c r="Q15" i="10"/>
  <c r="P15" i="10"/>
  <c r="F30" i="10"/>
  <c r="E30" i="10"/>
  <c r="D30" i="10"/>
  <c r="Q16" i="9"/>
  <c r="P16" i="9"/>
  <c r="O16" i="9"/>
  <c r="Q12" i="10"/>
  <c r="P12" i="10"/>
  <c r="O12" i="10"/>
  <c r="Q42" i="10"/>
  <c r="P42" i="10"/>
  <c r="O42" i="10"/>
  <c r="F53" i="10"/>
  <c r="E53" i="10"/>
  <c r="D53" i="10"/>
  <c r="F46" i="10"/>
  <c r="E46" i="10"/>
  <c r="D46" i="10"/>
  <c r="P52" i="10"/>
  <c r="O52" i="10"/>
  <c r="Q52" i="10"/>
  <c r="Q45" i="10"/>
  <c r="P45" i="10"/>
  <c r="O45" i="10"/>
  <c r="F56" i="10"/>
  <c r="E56" i="10"/>
  <c r="D56" i="10"/>
  <c r="D74" i="7"/>
  <c r="C74" i="7"/>
  <c r="B74" i="7"/>
  <c r="F58" i="6"/>
  <c r="E58" i="6"/>
  <c r="D58" i="6"/>
  <c r="D103" i="5"/>
  <c r="C103" i="5"/>
  <c r="B103" i="5"/>
  <c r="M28" i="8"/>
  <c r="L28" i="8"/>
  <c r="K28" i="8"/>
  <c r="F29" i="6"/>
  <c r="E29" i="6"/>
  <c r="D29" i="6"/>
  <c r="L34" i="6"/>
  <c r="K34" i="6"/>
  <c r="M34" i="6"/>
  <c r="D37" i="5"/>
  <c r="C37" i="5"/>
  <c r="B37" i="5"/>
  <c r="D101" i="5"/>
  <c r="C101" i="5"/>
  <c r="B101" i="5"/>
  <c r="D19" i="7"/>
  <c r="C19" i="7"/>
  <c r="B19" i="7"/>
  <c r="D85" i="7"/>
  <c r="C85" i="7"/>
  <c r="B85" i="7"/>
  <c r="D34" i="5"/>
  <c r="C34" i="5"/>
  <c r="B34" i="5"/>
  <c r="D98" i="5"/>
  <c r="C98" i="5"/>
  <c r="B98" i="5"/>
  <c r="D8" i="7"/>
  <c r="C8" i="7"/>
  <c r="B8" i="7"/>
  <c r="B76" i="7"/>
  <c r="D76" i="7"/>
  <c r="C76" i="7"/>
  <c r="D47" i="5"/>
  <c r="C47" i="5"/>
  <c r="B47" i="5"/>
  <c r="M13" i="6"/>
  <c r="L13" i="6"/>
  <c r="K13" i="6"/>
  <c r="D29" i="7"/>
  <c r="C29" i="7"/>
  <c r="B29" i="7"/>
  <c r="F38" i="9"/>
  <c r="E38" i="9"/>
  <c r="D38" i="9"/>
  <c r="D68" i="5"/>
  <c r="C68" i="5"/>
  <c r="B68" i="5"/>
  <c r="F39" i="6"/>
  <c r="E39" i="6"/>
  <c r="D39" i="6"/>
  <c r="D50" i="7"/>
  <c r="C50" i="7"/>
  <c r="B50" i="7"/>
  <c r="F22" i="9"/>
  <c r="E22" i="9"/>
  <c r="D22" i="9"/>
  <c r="C73" i="5"/>
  <c r="B73" i="5"/>
  <c r="D73" i="5"/>
  <c r="L44" i="6"/>
  <c r="K44" i="6"/>
  <c r="M44" i="6"/>
  <c r="C47" i="7"/>
  <c r="B47" i="7"/>
  <c r="D47" i="7"/>
  <c r="M9" i="8"/>
  <c r="K9" i="8"/>
  <c r="L9" i="8"/>
  <c r="B54" i="5"/>
  <c r="D54" i="5"/>
  <c r="C54" i="5"/>
  <c r="D23" i="6"/>
  <c r="F23" i="6"/>
  <c r="E23" i="6"/>
  <c r="B36" i="7"/>
  <c r="D36" i="7"/>
  <c r="C36" i="7"/>
  <c r="F34" i="9"/>
  <c r="E34" i="9"/>
  <c r="D34" i="9"/>
  <c r="D67" i="5"/>
  <c r="C67" i="5"/>
  <c r="B67" i="5"/>
  <c r="M38" i="6"/>
  <c r="L38" i="6"/>
  <c r="K38" i="6"/>
  <c r="D49" i="7"/>
  <c r="C49" i="7"/>
  <c r="B49" i="7"/>
  <c r="F14" i="9"/>
  <c r="E14" i="9"/>
  <c r="D14" i="9"/>
  <c r="D64" i="5"/>
  <c r="C64" i="5"/>
  <c r="B64" i="5"/>
  <c r="F34" i="6"/>
  <c r="E34" i="6"/>
  <c r="D34" i="6"/>
  <c r="D46" i="7"/>
  <c r="C46" i="7"/>
  <c r="B46" i="7"/>
  <c r="M49" i="8"/>
  <c r="L49" i="8"/>
  <c r="K49" i="8"/>
  <c r="F47" i="9"/>
  <c r="E47" i="9"/>
  <c r="D47" i="9"/>
  <c r="D106" i="7"/>
  <c r="C106" i="7"/>
  <c r="B106" i="7"/>
  <c r="Q13" i="9"/>
  <c r="P13" i="9"/>
  <c r="O13" i="9"/>
  <c r="Q10" i="10"/>
  <c r="P10" i="10"/>
  <c r="O10" i="10"/>
  <c r="C103" i="7"/>
  <c r="B103" i="7"/>
  <c r="D103" i="7"/>
  <c r="E16" i="9"/>
  <c r="D16" i="9"/>
  <c r="F16" i="9"/>
  <c r="F16" i="10"/>
  <c r="E16" i="10"/>
  <c r="D16" i="10"/>
  <c r="F49" i="8"/>
  <c r="D49" i="8"/>
  <c r="E49" i="8"/>
  <c r="Q46" i="9"/>
  <c r="O46" i="9"/>
  <c r="P46" i="9"/>
  <c r="L24" i="8"/>
  <c r="M24" i="8"/>
  <c r="K24" i="8"/>
  <c r="E25" i="9"/>
  <c r="F25" i="9"/>
  <c r="D25" i="9"/>
  <c r="E17" i="10"/>
  <c r="D17" i="10"/>
  <c r="F17" i="10"/>
  <c r="D102" i="7"/>
  <c r="B102" i="7"/>
  <c r="C102" i="7"/>
  <c r="O15" i="9"/>
  <c r="Q15" i="9"/>
  <c r="P15" i="9"/>
  <c r="O19" i="10"/>
  <c r="Q19" i="10"/>
  <c r="P19" i="10"/>
  <c r="E14" i="8"/>
  <c r="D14" i="8"/>
  <c r="F14" i="8"/>
  <c r="Q24" i="9"/>
  <c r="P24" i="9"/>
  <c r="O24" i="9"/>
  <c r="Q16" i="10"/>
  <c r="P16" i="10"/>
  <c r="O16" i="10"/>
  <c r="Q46" i="10"/>
  <c r="P46" i="10"/>
  <c r="O46" i="10"/>
  <c r="F57" i="10"/>
  <c r="E57" i="10"/>
  <c r="D57" i="10"/>
  <c r="F50" i="10"/>
  <c r="E50" i="10"/>
  <c r="D50" i="10"/>
  <c r="P56" i="10"/>
  <c r="O56" i="10"/>
  <c r="Q56" i="10"/>
  <c r="Q49" i="10"/>
  <c r="P49" i="10"/>
  <c r="O49" i="10"/>
  <c r="D29" i="5"/>
  <c r="C29" i="5"/>
  <c r="B29" i="5"/>
  <c r="D90" i="5"/>
  <c r="C90" i="5"/>
  <c r="B90" i="5"/>
  <c r="D39" i="5"/>
  <c r="C39" i="5"/>
  <c r="B39" i="5"/>
  <c r="M48" i="8"/>
  <c r="L48" i="8"/>
  <c r="K48" i="8"/>
  <c r="D45" i="5"/>
  <c r="C45" i="5"/>
  <c r="B45" i="5"/>
  <c r="M9" i="6"/>
  <c r="L9" i="6"/>
  <c r="K9" i="6"/>
  <c r="D27" i="7"/>
  <c r="C27" i="7"/>
  <c r="B27" i="7"/>
  <c r="D89" i="7"/>
  <c r="C89" i="7"/>
  <c r="B89" i="7"/>
  <c r="D42" i="5"/>
  <c r="C42" i="5"/>
  <c r="B42" i="5"/>
  <c r="D106" i="5"/>
  <c r="C106" i="5"/>
  <c r="B106" i="5"/>
  <c r="D16" i="7"/>
  <c r="C16" i="7"/>
  <c r="B16" i="7"/>
  <c r="B92" i="7"/>
  <c r="D92" i="7"/>
  <c r="C92" i="7"/>
  <c r="D55" i="5"/>
  <c r="C55" i="5"/>
  <c r="B55" i="5"/>
  <c r="M23" i="6"/>
  <c r="L23" i="6"/>
  <c r="K23" i="6"/>
  <c r="D37" i="7"/>
  <c r="C37" i="7"/>
  <c r="B37" i="7"/>
  <c r="D12" i="5"/>
  <c r="C12" i="5"/>
  <c r="B12" i="5"/>
  <c r="D76" i="5"/>
  <c r="C76" i="5"/>
  <c r="B76" i="5"/>
  <c r="F49" i="6"/>
  <c r="E49" i="6"/>
  <c r="D49" i="6"/>
  <c r="D58" i="7"/>
  <c r="C58" i="7"/>
  <c r="B58" i="7"/>
  <c r="Q9" i="10"/>
  <c r="P9" i="10"/>
  <c r="O9" i="10"/>
  <c r="C81" i="5"/>
  <c r="B81" i="5"/>
  <c r="D81" i="5"/>
  <c r="L54" i="6"/>
  <c r="K54" i="6"/>
  <c r="M54" i="6"/>
  <c r="C55" i="7"/>
  <c r="B55" i="7"/>
  <c r="D55" i="7"/>
  <c r="M38" i="8"/>
  <c r="L38" i="8"/>
  <c r="K38" i="8"/>
  <c r="B62" i="5"/>
  <c r="D62" i="5"/>
  <c r="C62" i="5"/>
  <c r="D33" i="6"/>
  <c r="F33" i="6"/>
  <c r="E33" i="6"/>
  <c r="B44" i="7"/>
  <c r="D44" i="7"/>
  <c r="C44" i="7"/>
  <c r="C11" i="5"/>
  <c r="B11" i="5"/>
  <c r="D11" i="5"/>
  <c r="D75" i="5"/>
  <c r="C75" i="5"/>
  <c r="B75" i="5"/>
  <c r="M48" i="6"/>
  <c r="L48" i="6"/>
  <c r="K48" i="6"/>
  <c r="D57" i="7"/>
  <c r="C57" i="7"/>
  <c r="B57" i="7"/>
  <c r="D8" i="5"/>
  <c r="C8" i="5"/>
  <c r="B8" i="5"/>
  <c r="D72" i="5"/>
  <c r="C72" i="5"/>
  <c r="B72" i="5"/>
  <c r="F44" i="6"/>
  <c r="E44" i="6"/>
  <c r="D44" i="6"/>
  <c r="D54" i="7"/>
  <c r="C54" i="7"/>
  <c r="B54" i="7"/>
  <c r="M59" i="8"/>
  <c r="L59" i="8"/>
  <c r="K59" i="8"/>
  <c r="F51" i="9"/>
  <c r="E51" i="9"/>
  <c r="D51" i="9"/>
  <c r="F8" i="8"/>
  <c r="E8" i="8"/>
  <c r="D8" i="8"/>
  <c r="Q21" i="9"/>
  <c r="P21" i="9"/>
  <c r="O21" i="9"/>
  <c r="Q13" i="10"/>
  <c r="P13" i="10"/>
  <c r="O13" i="10"/>
  <c r="L13" i="8"/>
  <c r="K13" i="8"/>
  <c r="M13" i="8"/>
  <c r="E24" i="9"/>
  <c r="D24" i="9"/>
  <c r="F24" i="9"/>
  <c r="F20" i="10"/>
  <c r="E20" i="10"/>
  <c r="D20" i="10"/>
  <c r="F59" i="8"/>
  <c r="D59" i="8"/>
  <c r="E59" i="8"/>
  <c r="Q50" i="9"/>
  <c r="O50" i="9"/>
  <c r="P50" i="9"/>
  <c r="L34" i="8"/>
  <c r="M34" i="8"/>
  <c r="K34" i="8"/>
  <c r="E33" i="9"/>
  <c r="F33" i="9"/>
  <c r="D33" i="9"/>
  <c r="E21" i="10"/>
  <c r="D21" i="10"/>
  <c r="F21" i="10"/>
  <c r="F13" i="8"/>
  <c r="D13" i="8"/>
  <c r="E13" i="8"/>
  <c r="O23" i="9"/>
  <c r="Q23" i="9"/>
  <c r="P23" i="9"/>
  <c r="O23" i="10"/>
  <c r="Q23" i="10"/>
  <c r="P23" i="10"/>
  <c r="F24" i="8"/>
  <c r="E24" i="8"/>
  <c r="D24" i="8"/>
  <c r="Q28" i="9"/>
  <c r="P28" i="9"/>
  <c r="O28" i="9"/>
  <c r="Q20" i="10"/>
  <c r="P20" i="10"/>
  <c r="O20" i="10"/>
  <c r="Q50" i="10"/>
  <c r="P50" i="10"/>
  <c r="O50" i="10"/>
  <c r="P39" i="10"/>
  <c r="O39" i="10"/>
  <c r="Q39" i="10"/>
  <c r="F54" i="10"/>
  <c r="E54" i="10"/>
  <c r="D54" i="10"/>
  <c r="E39" i="10"/>
  <c r="F39" i="10"/>
  <c r="D39" i="10"/>
  <c r="Q53" i="10"/>
  <c r="P53" i="10"/>
  <c r="O53" i="10"/>
  <c r="BC8" i="2"/>
  <c r="AI8" i="2"/>
  <c r="AH8" i="2"/>
  <c r="AE8" i="2"/>
  <c r="D11" i="7"/>
  <c r="C11" i="7"/>
  <c r="B11" i="7"/>
  <c r="D53" i="5"/>
  <c r="C53" i="5"/>
  <c r="B53" i="5"/>
  <c r="M19" i="6"/>
  <c r="L19" i="6"/>
  <c r="K19" i="6"/>
  <c r="D35" i="7"/>
  <c r="C35" i="7"/>
  <c r="B35" i="7"/>
  <c r="M18" i="8"/>
  <c r="L18" i="8"/>
  <c r="K18" i="8"/>
  <c r="D50" i="5"/>
  <c r="C50" i="5"/>
  <c r="B50" i="5"/>
  <c r="F8" i="6"/>
  <c r="E8" i="6"/>
  <c r="D8" i="6"/>
  <c r="D24" i="7"/>
  <c r="C24" i="7"/>
  <c r="B24" i="7"/>
  <c r="D97" i="7"/>
  <c r="C97" i="7"/>
  <c r="B97" i="7"/>
  <c r="D63" i="5"/>
  <c r="C63" i="5"/>
  <c r="B63" i="5"/>
  <c r="M33" i="6"/>
  <c r="L33" i="6"/>
  <c r="K33" i="6"/>
  <c r="D45" i="7"/>
  <c r="C45" i="7"/>
  <c r="B45" i="7"/>
  <c r="D20" i="5"/>
  <c r="C20" i="5"/>
  <c r="B20" i="5"/>
  <c r="D84" i="5"/>
  <c r="C84" i="5"/>
  <c r="B84" i="5"/>
  <c r="F59" i="6"/>
  <c r="E59" i="6"/>
  <c r="D59" i="6"/>
  <c r="D66" i="7"/>
  <c r="C66" i="7"/>
  <c r="B66" i="7"/>
  <c r="C25" i="5"/>
  <c r="B25" i="5"/>
  <c r="D25" i="5"/>
  <c r="C89" i="5"/>
  <c r="B89" i="5"/>
  <c r="D89" i="5"/>
  <c r="L64" i="6"/>
  <c r="K64" i="6"/>
  <c r="M64" i="6"/>
  <c r="C63" i="7"/>
  <c r="B63" i="7"/>
  <c r="D63" i="7"/>
  <c r="F50" i="9"/>
  <c r="E50" i="9"/>
  <c r="D50" i="9"/>
  <c r="B70" i="5"/>
  <c r="D70" i="5"/>
  <c r="C70" i="5"/>
  <c r="D43" i="6"/>
  <c r="F43" i="6"/>
  <c r="E43" i="6"/>
  <c r="B52" i="7"/>
  <c r="D52" i="7"/>
  <c r="C52" i="7"/>
  <c r="C19" i="5"/>
  <c r="B19" i="5"/>
  <c r="D19" i="5"/>
  <c r="D83" i="5"/>
  <c r="C83" i="5"/>
  <c r="B83" i="5"/>
  <c r="M58" i="6"/>
  <c r="L58" i="6"/>
  <c r="K58" i="6"/>
  <c r="D65" i="7"/>
  <c r="C65" i="7"/>
  <c r="B65" i="7"/>
  <c r="D16" i="5"/>
  <c r="B16" i="5"/>
  <c r="C16" i="5"/>
  <c r="D80" i="5"/>
  <c r="C80" i="5"/>
  <c r="B80" i="5"/>
  <c r="F54" i="6"/>
  <c r="E54" i="6"/>
  <c r="D54" i="6"/>
  <c r="D62" i="7"/>
  <c r="C62" i="7"/>
  <c r="B62" i="7"/>
  <c r="F11" i="9"/>
  <c r="E11" i="9"/>
  <c r="D11" i="9"/>
  <c r="F15" i="10"/>
  <c r="E15" i="10"/>
  <c r="D15" i="10"/>
  <c r="F18" i="8"/>
  <c r="E18" i="8"/>
  <c r="D18" i="8"/>
  <c r="Q25" i="9"/>
  <c r="P25" i="9"/>
  <c r="O25" i="9"/>
  <c r="Q17" i="10"/>
  <c r="P17" i="10"/>
  <c r="O17" i="10"/>
  <c r="L23" i="8"/>
  <c r="K23" i="8"/>
  <c r="M23" i="8"/>
  <c r="E28" i="9"/>
  <c r="D28" i="9"/>
  <c r="F28" i="9"/>
  <c r="F24" i="10"/>
  <c r="E24" i="10"/>
  <c r="D24" i="10"/>
  <c r="Q10" i="9"/>
  <c r="O10" i="9"/>
  <c r="P10" i="9"/>
  <c r="Q14" i="10"/>
  <c r="P14" i="10"/>
  <c r="O14" i="10"/>
  <c r="L44" i="8"/>
  <c r="M44" i="8"/>
  <c r="K44" i="8"/>
  <c r="E37" i="9"/>
  <c r="F37" i="9"/>
  <c r="D37" i="9"/>
  <c r="E25" i="10"/>
  <c r="D25" i="10"/>
  <c r="F25" i="10"/>
  <c r="D23" i="8"/>
  <c r="F23" i="8"/>
  <c r="E23" i="8"/>
  <c r="O27" i="9"/>
  <c r="Q27" i="9"/>
  <c r="P27" i="9"/>
  <c r="O27" i="10"/>
  <c r="Q27" i="10"/>
  <c r="P27" i="10"/>
  <c r="F34" i="8"/>
  <c r="E34" i="8"/>
  <c r="D34" i="8"/>
  <c r="Q36" i="9"/>
  <c r="P36" i="9"/>
  <c r="O36" i="9"/>
  <c r="Q24" i="10"/>
  <c r="P24" i="10"/>
  <c r="O24" i="10"/>
  <c r="Q54" i="10"/>
  <c r="P54" i="10"/>
  <c r="O54" i="10"/>
  <c r="Q43" i="10"/>
  <c r="P43" i="10"/>
  <c r="O43" i="10"/>
  <c r="F58" i="10"/>
  <c r="E58" i="10"/>
  <c r="D58" i="10"/>
  <c r="D43" i="10"/>
  <c r="F43" i="10"/>
  <c r="E43" i="10"/>
  <c r="Q57" i="10"/>
  <c r="P57" i="10"/>
  <c r="O57" i="10"/>
  <c r="D7" i="5"/>
  <c r="C7" i="5"/>
  <c r="B7" i="5"/>
  <c r="D93" i="5"/>
  <c r="C93" i="5"/>
  <c r="B93" i="5"/>
  <c r="D61" i="5"/>
  <c r="C61" i="5"/>
  <c r="B61" i="5"/>
  <c r="M29" i="6"/>
  <c r="L29" i="6"/>
  <c r="K29" i="6"/>
  <c r="D43" i="7"/>
  <c r="C43" i="7"/>
  <c r="B43" i="7"/>
  <c r="M58" i="8"/>
  <c r="L58" i="8"/>
  <c r="K58" i="8"/>
  <c r="D58" i="5"/>
  <c r="C58" i="5"/>
  <c r="B58" i="5"/>
  <c r="F18" i="6"/>
  <c r="E18" i="6"/>
  <c r="D18" i="6"/>
  <c r="D32" i="7"/>
  <c r="C32" i="7"/>
  <c r="B32" i="7"/>
  <c r="B100" i="7"/>
  <c r="D100" i="7"/>
  <c r="C100" i="7"/>
  <c r="D71" i="5"/>
  <c r="C71" i="5"/>
  <c r="B71" i="5"/>
  <c r="M43" i="6"/>
  <c r="L43" i="6"/>
  <c r="K43" i="6"/>
  <c r="D53" i="7"/>
  <c r="C53" i="7"/>
  <c r="B53" i="7"/>
  <c r="D28" i="5"/>
  <c r="C28" i="5"/>
  <c r="B28" i="5"/>
  <c r="D92" i="5"/>
  <c r="C92" i="5"/>
  <c r="B92" i="5"/>
  <c r="D10" i="7"/>
  <c r="C10" i="7"/>
  <c r="B10" i="7"/>
  <c r="C71" i="7"/>
  <c r="D71" i="7"/>
  <c r="B71" i="7"/>
  <c r="C33" i="5"/>
  <c r="B33" i="5"/>
  <c r="D33" i="5"/>
  <c r="C97" i="5"/>
  <c r="B97" i="5"/>
  <c r="D97" i="5"/>
  <c r="C7" i="7"/>
  <c r="B7" i="7"/>
  <c r="D7" i="7"/>
  <c r="D73" i="7"/>
  <c r="C73" i="7"/>
  <c r="B73" i="7"/>
  <c r="B14" i="5"/>
  <c r="D14" i="5"/>
  <c r="C14" i="5"/>
  <c r="B78" i="5"/>
  <c r="D78" i="5"/>
  <c r="C78" i="5"/>
  <c r="D53" i="6"/>
  <c r="F53" i="6"/>
  <c r="E53" i="6"/>
  <c r="B60" i="7"/>
  <c r="D60" i="7"/>
  <c r="C60" i="7"/>
  <c r="C27" i="5"/>
  <c r="B27" i="5"/>
  <c r="D27" i="5"/>
  <c r="D91" i="5"/>
  <c r="C91" i="5"/>
  <c r="B91" i="5"/>
  <c r="D9" i="7"/>
  <c r="C9" i="7"/>
  <c r="B9" i="7"/>
  <c r="C79" i="7"/>
  <c r="D79" i="7"/>
  <c r="B79" i="7"/>
  <c r="D24" i="5"/>
  <c r="B24" i="5"/>
  <c r="C24" i="5"/>
  <c r="D88" i="5"/>
  <c r="C88" i="5"/>
  <c r="B88" i="5"/>
  <c r="F64" i="6"/>
  <c r="E64" i="6"/>
  <c r="D64" i="6"/>
  <c r="D72" i="7"/>
  <c r="C72" i="7"/>
  <c r="B72" i="7"/>
  <c r="F15" i="9"/>
  <c r="E15" i="9"/>
  <c r="D15" i="9"/>
  <c r="F19" i="10"/>
  <c r="E19" i="10"/>
  <c r="D19" i="10"/>
  <c r="F28" i="8"/>
  <c r="E28" i="8"/>
  <c r="D28" i="8"/>
  <c r="Q33" i="9"/>
  <c r="P33" i="9"/>
  <c r="O33" i="9"/>
  <c r="Q21" i="10"/>
  <c r="P21" i="10"/>
  <c r="O21" i="10"/>
  <c r="L33" i="8"/>
  <c r="K33" i="8"/>
  <c r="M33" i="8"/>
  <c r="E36" i="9"/>
  <c r="D36" i="9"/>
  <c r="F36" i="9"/>
  <c r="F28" i="10"/>
  <c r="E28" i="10"/>
  <c r="D28" i="10"/>
  <c r="Q14" i="9"/>
  <c r="O14" i="9"/>
  <c r="P14" i="9"/>
  <c r="Q18" i="10"/>
  <c r="P18" i="10"/>
  <c r="O18" i="10"/>
  <c r="L54" i="8"/>
  <c r="M54" i="8"/>
  <c r="K54" i="8"/>
  <c r="E45" i="9"/>
  <c r="F45" i="9"/>
  <c r="D45" i="9"/>
  <c r="E29" i="10"/>
  <c r="D29" i="10"/>
  <c r="F29" i="10"/>
  <c r="D33" i="8"/>
  <c r="F33" i="8"/>
  <c r="E33" i="8"/>
  <c r="O35" i="9"/>
  <c r="Q35" i="9"/>
  <c r="P35" i="9"/>
  <c r="F14" i="10"/>
  <c r="E14" i="10"/>
  <c r="D14" i="10"/>
  <c r="F44" i="8"/>
  <c r="E44" i="8"/>
  <c r="D44" i="8"/>
  <c r="Q40" i="9"/>
  <c r="P40" i="9"/>
  <c r="O40" i="9"/>
  <c r="Q28" i="10"/>
  <c r="P28" i="10"/>
  <c r="O28" i="10"/>
  <c r="Q58" i="10"/>
  <c r="P58" i="10"/>
  <c r="O58" i="10"/>
  <c r="Q47" i="10"/>
  <c r="P47" i="10"/>
  <c r="O47" i="10"/>
  <c r="Q30" i="10"/>
  <c r="P30" i="10"/>
  <c r="O30" i="10"/>
  <c r="D47" i="10"/>
  <c r="F47" i="10"/>
  <c r="E47" i="10"/>
  <c r="E40" i="10"/>
  <c r="D40" i="10"/>
  <c r="F40" i="10"/>
  <c r="C17" i="5"/>
  <c r="B17" i="5"/>
  <c r="D17" i="5"/>
  <c r="AE10" i="2"/>
  <c r="G15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Andrea</author>
  </authors>
  <commentList>
    <comment ref="AF1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0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1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1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4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4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5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5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6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6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7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7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8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8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9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9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2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20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21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21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22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22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23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23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24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24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25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25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26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26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27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27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28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28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2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2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30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3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31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31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32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32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33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33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34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34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35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35" authorId="0" shapeId="0" xr:uid="{00000000-0006-0000-0100-00003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36" authorId="0" shapeId="0" xr:uid="{00000000-0006-0000-0100-00003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36" authorId="0" shapeId="0" xr:uid="{00000000-0006-0000-0100-00003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37" authorId="0" shapeId="0" xr:uid="{00000000-0006-0000-0100-00003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37" authorId="0" shapeId="0" xr:uid="{00000000-0006-0000-0100-00003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38" authorId="0" shapeId="0" xr:uid="{00000000-0006-0000-0100-00003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38" authorId="0" shapeId="0" xr:uid="{00000000-0006-0000-0100-00003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39" authorId="0" shapeId="0" xr:uid="{00000000-0006-0000-0100-00003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39" authorId="0" shapeId="0" xr:uid="{00000000-0006-0000-0100-00003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40" authorId="0" shapeId="0" xr:uid="{00000000-0006-0000-0100-00003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40" authorId="0" shapeId="0" xr:uid="{00000000-0006-0000-0100-00003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41" authorId="0" shapeId="0" xr:uid="{00000000-0006-0000-0100-00003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41" authorId="0" shapeId="0" xr:uid="{00000000-0006-0000-0100-00004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42" authorId="0" shapeId="0" xr:uid="{00000000-0006-0000-0100-00004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42" authorId="0" shapeId="0" xr:uid="{00000000-0006-0000-0100-00004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43" authorId="0" shapeId="0" xr:uid="{00000000-0006-0000-0100-00004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43" authorId="0" shapeId="0" xr:uid="{00000000-0006-0000-0100-00004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44" authorId="0" shapeId="0" xr:uid="{00000000-0006-0000-0100-00004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44" authorId="0" shapeId="0" xr:uid="{00000000-0006-0000-0100-00004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45" authorId="0" shapeId="0" xr:uid="{00000000-0006-0000-0100-00004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45" authorId="0" shapeId="0" xr:uid="{00000000-0006-0000-0100-00004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46" authorId="0" shapeId="0" xr:uid="{00000000-0006-0000-0100-00004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46" authorId="0" shapeId="0" xr:uid="{00000000-0006-0000-0100-00004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47" authorId="0" shapeId="0" xr:uid="{00000000-0006-0000-0100-00004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47" authorId="0" shapeId="0" xr:uid="{00000000-0006-0000-0100-00004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48" authorId="0" shapeId="0" xr:uid="{00000000-0006-0000-0100-00004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48" authorId="0" shapeId="0" xr:uid="{00000000-0006-0000-0100-00004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49" authorId="0" shapeId="0" xr:uid="{00000000-0006-0000-0100-00004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49" authorId="0" shapeId="0" xr:uid="{00000000-0006-0000-0100-00005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50" authorId="0" shapeId="0" xr:uid="{00000000-0006-0000-0100-00005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50" authorId="0" shapeId="0" xr:uid="{00000000-0006-0000-0100-00005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51" authorId="0" shapeId="0" xr:uid="{00000000-0006-0000-0100-00005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51" authorId="0" shapeId="0" xr:uid="{00000000-0006-0000-0100-00005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52" authorId="0" shapeId="0" xr:uid="{00000000-0006-0000-0100-00005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52" authorId="0" shapeId="0" xr:uid="{00000000-0006-0000-0100-00005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53" authorId="0" shapeId="0" xr:uid="{00000000-0006-0000-0100-00005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53" authorId="0" shapeId="0" xr:uid="{00000000-0006-0000-0100-00005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54" authorId="0" shapeId="0" xr:uid="{00000000-0006-0000-0100-00005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54" authorId="0" shapeId="0" xr:uid="{00000000-0006-0000-0100-00005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55" authorId="0" shapeId="0" xr:uid="{00000000-0006-0000-0100-00005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55" authorId="0" shapeId="0" xr:uid="{00000000-0006-0000-0100-00005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56" authorId="0" shapeId="0" xr:uid="{00000000-0006-0000-0100-00005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56" authorId="0" shapeId="0" xr:uid="{00000000-0006-0000-0100-00005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57" authorId="0" shapeId="0" xr:uid="{00000000-0006-0000-0100-00005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57" authorId="0" shapeId="0" xr:uid="{00000000-0006-0000-0100-00006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58" authorId="0" shapeId="0" xr:uid="{00000000-0006-0000-0100-00006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58" authorId="0" shapeId="0" xr:uid="{00000000-0006-0000-0100-00006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59" authorId="0" shapeId="0" xr:uid="{00000000-0006-0000-0100-00006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59" authorId="0" shapeId="0" xr:uid="{00000000-0006-0000-0100-00006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60" authorId="0" shapeId="0" xr:uid="{00000000-0006-0000-0100-00006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60" authorId="0" shapeId="0" xr:uid="{00000000-0006-0000-0100-00006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61" authorId="0" shapeId="0" xr:uid="{00000000-0006-0000-0100-00006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61" authorId="0" shapeId="0" xr:uid="{00000000-0006-0000-0100-00006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62" authorId="0" shapeId="0" xr:uid="{00000000-0006-0000-0100-00006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62" authorId="0" shapeId="0" xr:uid="{00000000-0006-0000-0100-00006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63" authorId="0" shapeId="0" xr:uid="{00000000-0006-0000-0100-00006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63" authorId="0" shapeId="0" xr:uid="{00000000-0006-0000-0100-00006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64" authorId="0" shapeId="0" xr:uid="{00000000-0006-0000-0100-00006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64" authorId="0" shapeId="0" xr:uid="{00000000-0006-0000-0100-00006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65" authorId="0" shapeId="0" xr:uid="{00000000-0006-0000-0100-00006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65" authorId="0" shapeId="0" xr:uid="{00000000-0006-0000-0100-00007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66" authorId="0" shapeId="0" xr:uid="{00000000-0006-0000-0100-00007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66" authorId="0" shapeId="0" xr:uid="{00000000-0006-0000-0100-00007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67" authorId="0" shapeId="0" xr:uid="{00000000-0006-0000-0100-00007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67" authorId="0" shapeId="0" xr:uid="{00000000-0006-0000-0100-00007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68" authorId="0" shapeId="0" xr:uid="{00000000-0006-0000-0100-00007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68" authorId="0" shapeId="0" xr:uid="{00000000-0006-0000-0100-00007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69" authorId="0" shapeId="0" xr:uid="{00000000-0006-0000-0100-00007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69" authorId="0" shapeId="0" xr:uid="{00000000-0006-0000-0100-00007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70" authorId="0" shapeId="0" xr:uid="{00000000-0006-0000-0100-00007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70" authorId="0" shapeId="0" xr:uid="{00000000-0006-0000-0100-00007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71" authorId="0" shapeId="0" xr:uid="{00000000-0006-0000-0100-00007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71" authorId="0" shapeId="0" xr:uid="{00000000-0006-0000-0100-00007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72" authorId="0" shapeId="0" xr:uid="{00000000-0006-0000-0100-00007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72" authorId="0" shapeId="0" xr:uid="{00000000-0006-0000-0100-00007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73" authorId="0" shapeId="0" xr:uid="{00000000-0006-0000-0100-00007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73" authorId="0" shapeId="0" xr:uid="{00000000-0006-0000-0100-00008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74" authorId="0" shapeId="0" xr:uid="{00000000-0006-0000-0100-00008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74" authorId="0" shapeId="0" xr:uid="{00000000-0006-0000-0100-00008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75" authorId="0" shapeId="0" xr:uid="{00000000-0006-0000-0100-00008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75" authorId="0" shapeId="0" xr:uid="{00000000-0006-0000-0100-00008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76" authorId="0" shapeId="0" xr:uid="{00000000-0006-0000-0100-00008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76" authorId="0" shapeId="0" xr:uid="{00000000-0006-0000-0100-00008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77" authorId="0" shapeId="0" xr:uid="{00000000-0006-0000-0100-00008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77" authorId="0" shapeId="0" xr:uid="{00000000-0006-0000-0100-00008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78" authorId="0" shapeId="0" xr:uid="{00000000-0006-0000-0100-00008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78" authorId="0" shapeId="0" xr:uid="{00000000-0006-0000-0100-00008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79" authorId="0" shapeId="0" xr:uid="{00000000-0006-0000-0100-00008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79" authorId="0" shapeId="0" xr:uid="{00000000-0006-0000-0100-00008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80" authorId="0" shapeId="0" xr:uid="{00000000-0006-0000-0100-00008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80" authorId="0" shapeId="0" xr:uid="{00000000-0006-0000-0100-00008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81" authorId="0" shapeId="0" xr:uid="{00000000-0006-0000-0100-00008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81" authorId="0" shapeId="0" xr:uid="{00000000-0006-0000-0100-00009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82" authorId="0" shapeId="0" xr:uid="{00000000-0006-0000-0100-00009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82" authorId="0" shapeId="0" xr:uid="{00000000-0006-0000-0100-00009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83" authorId="0" shapeId="0" xr:uid="{00000000-0006-0000-0100-00009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83" authorId="0" shapeId="0" xr:uid="{00000000-0006-0000-0100-00009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84" authorId="0" shapeId="0" xr:uid="{00000000-0006-0000-0100-00009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84" authorId="0" shapeId="0" xr:uid="{00000000-0006-0000-0100-00009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85" authorId="0" shapeId="0" xr:uid="{00000000-0006-0000-0100-00009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85" authorId="0" shapeId="0" xr:uid="{00000000-0006-0000-0100-00009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86" authorId="0" shapeId="0" xr:uid="{00000000-0006-0000-0100-00009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86" authorId="0" shapeId="0" xr:uid="{00000000-0006-0000-0100-00009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87" authorId="0" shapeId="0" xr:uid="{00000000-0006-0000-0100-00009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87" authorId="0" shapeId="0" xr:uid="{00000000-0006-0000-0100-00009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88" authorId="0" shapeId="0" xr:uid="{00000000-0006-0000-0100-00009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88" authorId="0" shapeId="0" xr:uid="{00000000-0006-0000-0100-00009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89" authorId="0" shapeId="0" xr:uid="{00000000-0006-0000-0100-00009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89" authorId="0" shapeId="0" xr:uid="{00000000-0006-0000-0100-0000A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90" authorId="0" shapeId="0" xr:uid="{00000000-0006-0000-0100-0000A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90" authorId="0" shapeId="0" xr:uid="{00000000-0006-0000-0100-0000A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91" authorId="0" shapeId="0" xr:uid="{00000000-0006-0000-0100-0000A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91" authorId="0" shapeId="0" xr:uid="{00000000-0006-0000-0100-0000A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92" authorId="0" shapeId="0" xr:uid="{00000000-0006-0000-0100-0000A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92" authorId="0" shapeId="0" xr:uid="{00000000-0006-0000-0100-0000A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93" authorId="0" shapeId="0" xr:uid="{00000000-0006-0000-0100-0000A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93" authorId="0" shapeId="0" xr:uid="{00000000-0006-0000-0100-0000A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94" authorId="0" shapeId="0" xr:uid="{00000000-0006-0000-0100-0000A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94" authorId="0" shapeId="0" xr:uid="{00000000-0006-0000-0100-0000A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95" authorId="0" shapeId="0" xr:uid="{00000000-0006-0000-0100-0000A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95" authorId="0" shapeId="0" xr:uid="{00000000-0006-0000-0100-0000A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96" authorId="0" shapeId="0" xr:uid="{00000000-0006-0000-0100-0000A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96" authorId="0" shapeId="0" xr:uid="{00000000-0006-0000-0100-0000A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97" authorId="0" shapeId="0" xr:uid="{00000000-0006-0000-0100-0000A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97" authorId="0" shapeId="0" xr:uid="{00000000-0006-0000-0100-0000B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98" authorId="0" shapeId="0" xr:uid="{00000000-0006-0000-0100-0000B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98" authorId="0" shapeId="0" xr:uid="{00000000-0006-0000-0100-0000B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99" authorId="0" shapeId="0" xr:uid="{00000000-0006-0000-0100-0000B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99" authorId="0" shapeId="0" xr:uid="{00000000-0006-0000-0100-0000B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00" authorId="0" shapeId="0" xr:uid="{00000000-0006-0000-0100-0000B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00" authorId="0" shapeId="0" xr:uid="{00000000-0006-0000-0100-0000B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01" authorId="0" shapeId="0" xr:uid="{00000000-0006-0000-0100-0000B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01" authorId="0" shapeId="0" xr:uid="{00000000-0006-0000-0100-0000B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02" authorId="0" shapeId="0" xr:uid="{00000000-0006-0000-0100-0000B9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02" authorId="0" shapeId="0" xr:uid="{00000000-0006-0000-0100-0000BA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03" authorId="0" shapeId="0" xr:uid="{00000000-0006-0000-0100-0000BB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03" authorId="0" shapeId="0" xr:uid="{00000000-0006-0000-0100-0000BC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04" authorId="0" shapeId="0" xr:uid="{00000000-0006-0000-0100-0000BD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04" authorId="0" shapeId="0" xr:uid="{00000000-0006-0000-0100-0000BE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05" authorId="0" shapeId="0" xr:uid="{00000000-0006-0000-0100-0000BF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05" authorId="0" shapeId="0" xr:uid="{00000000-0006-0000-0100-0000C0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06" authorId="0" shapeId="0" xr:uid="{00000000-0006-0000-0100-0000C1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06" authorId="0" shapeId="0" xr:uid="{00000000-0006-0000-0100-0000C2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07" authorId="0" shapeId="0" xr:uid="{00000000-0006-0000-0100-0000C3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07" authorId="0" shapeId="0" xr:uid="{00000000-0006-0000-0100-0000C4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08" authorId="0" shapeId="0" xr:uid="{00000000-0006-0000-0100-0000C5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08" authorId="0" shapeId="0" xr:uid="{00000000-0006-0000-0100-0000C6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  <comment ref="AF109" authorId="0" shapeId="0" xr:uid="{00000000-0006-0000-0100-0000C7000000}">
      <text>
        <r>
          <rPr>
            <b/>
            <sz val="9"/>
            <color indexed="81"/>
            <rFont val="Tahoma"/>
            <family val="2"/>
          </rPr>
          <t>für Teilnehmer von vereinsgemischten Paar- oder Gruppenküren</t>
        </r>
      </text>
    </comment>
    <comment ref="AG109" authorId="0" shapeId="0" xr:uid="{00000000-0006-0000-0100-0000C8000000}">
      <text>
        <r>
          <rPr>
            <b/>
            <sz val="9"/>
            <color indexed="81"/>
            <rFont val="Tahoma"/>
            <family val="2"/>
          </rPr>
          <t>wird der Teilnehmer über seinen gemeldet und dort die Startgebühr berechnet?</t>
        </r>
      </text>
    </comment>
  </commentList>
</comments>
</file>

<file path=xl/sharedStrings.xml><?xml version="1.0" encoding="utf-8"?>
<sst xmlns="http://schemas.openxmlformats.org/spreadsheetml/2006/main" count="764" uniqueCount="194">
  <si>
    <t>Anmeldung</t>
  </si>
  <si>
    <t>Verein</t>
  </si>
  <si>
    <t>Ansprechpartner</t>
  </si>
  <si>
    <t>Name, Vorname</t>
  </si>
  <si>
    <t>Straße</t>
  </si>
  <si>
    <t>Postleitzahl</t>
  </si>
  <si>
    <t>Wohnort</t>
  </si>
  <si>
    <t>Ort</t>
  </si>
  <si>
    <t>E-Mail</t>
  </si>
  <si>
    <t>Email-Adresse</t>
  </si>
  <si>
    <t>Telefon</t>
  </si>
  <si>
    <t>Handy</t>
  </si>
  <si>
    <t>Teilnehmer-Gebüren:</t>
  </si>
  <si>
    <t>????-Mitglied</t>
  </si>
  <si>
    <t>je Workshop</t>
  </si>
  <si>
    <t>nur Gruppenküren:</t>
  </si>
  <si>
    <t>Hockey-Tunier:</t>
  </si>
  <si>
    <t>je Mannschaft</t>
  </si>
  <si>
    <t>Einzelspieler</t>
  </si>
  <si>
    <t>Übernachtung</t>
  </si>
  <si>
    <t>pro Nacht mit Früh.</t>
  </si>
  <si>
    <t>Meldeschluss:</t>
  </si>
  <si>
    <t>Meldeadresse:</t>
  </si>
  <si>
    <t>Musik:</t>
  </si>
  <si>
    <t>Die Musik so beschriften:</t>
  </si>
  <si>
    <t>Datum:</t>
  </si>
  <si>
    <t>nur gruppenküren extra?</t>
  </si>
  <si>
    <t>Anzahl der max. Workshops</t>
  </si>
  <si>
    <t>Verbandsrabatt</t>
  </si>
  <si>
    <t>Verein:</t>
  </si>
  <si>
    <t>Anzahl der Hockey-Spieler:</t>
  </si>
  <si>
    <t>Abfrage Bezahlung:</t>
  </si>
  <si>
    <t>0 = nichts</t>
  </si>
  <si>
    <t>1=alles</t>
  </si>
  <si>
    <t>2=nur gruppenkür</t>
  </si>
  <si>
    <t>fortlaufende Nr.</t>
  </si>
  <si>
    <t>Name</t>
  </si>
  <si>
    <t>Vorname</t>
  </si>
  <si>
    <t>Geschlecht</t>
  </si>
  <si>
    <t>Geburtsdatum</t>
  </si>
  <si>
    <t>Alter</t>
  </si>
  <si>
    <t>Übernachtung Fr/Sa</t>
  </si>
  <si>
    <t>Übernachtung Sa/So</t>
  </si>
  <si>
    <t>Aufstiege (1;2;3)</t>
  </si>
  <si>
    <t>Skill-Level Grundlagen (1)</t>
  </si>
  <si>
    <t>Radlauf (1;4)</t>
  </si>
  <si>
    <t>Kürelemente (1;2)</t>
  </si>
  <si>
    <t>Einbein (1;3)</t>
  </si>
  <si>
    <t>Hoch-/Weitsprung (1+2;3+4)</t>
  </si>
  <si>
    <t>Kurven &amp; Spins (2;4)</t>
  </si>
  <si>
    <t>Crank Idle (2)</t>
  </si>
  <si>
    <t>Dragseat (2)</t>
  </si>
  <si>
    <t>Grundlagen Gliding (3)</t>
  </si>
  <si>
    <t>Stand-Up (3)</t>
  </si>
  <si>
    <t>Rodeo/Rodea (3)</t>
  </si>
  <si>
    <t>Hocheinrad (4)</t>
  </si>
  <si>
    <t>Crossover (4)</t>
  </si>
  <si>
    <t>Hockey-Tunier</t>
  </si>
  <si>
    <t>Einzelkür</t>
  </si>
  <si>
    <t>Paarkür</t>
  </si>
  <si>
    <t>Kleingruppe</t>
  </si>
  <si>
    <t>Großgruppe</t>
  </si>
  <si>
    <t>Startgebühr</t>
  </si>
  <si>
    <t>abweichender Verein</t>
  </si>
  <si>
    <t>Meldegebühr über abw. Verein</t>
  </si>
  <si>
    <t>Zahlende Summe</t>
  </si>
  <si>
    <t>Gesamtsumme</t>
  </si>
  <si>
    <t>über anderen Verein</t>
  </si>
  <si>
    <t>Jemand eingetragen?</t>
  </si>
  <si>
    <t>Anzahl der Workshops</t>
  </si>
  <si>
    <t>Kosten der Workshops</t>
  </si>
  <si>
    <t>Hockey</t>
  </si>
  <si>
    <t>Kosten Hockey</t>
  </si>
  <si>
    <t>Abfrage Einzelkür</t>
  </si>
  <si>
    <t>Abfrage Paarkür</t>
  </si>
  <si>
    <t>Abfrage JE + E Einzelkür</t>
  </si>
  <si>
    <t>Abfrage JE + E Paarkür</t>
  </si>
  <si>
    <t>Abfrage Kleingruppenkür</t>
  </si>
  <si>
    <t>Abfrage Großgruppenkür</t>
  </si>
  <si>
    <t>Abfrage was Bezahlt werden muss</t>
  </si>
  <si>
    <t>Berechtig</t>
  </si>
  <si>
    <t>normales Startgeld</t>
  </si>
  <si>
    <t>nur Gruppenkür</t>
  </si>
  <si>
    <t>Kosten Workshops + Hockey</t>
  </si>
  <si>
    <t>Bezahlung Startgeld</t>
  </si>
  <si>
    <t>Übernauchtungen</t>
  </si>
  <si>
    <t>Kosten Übernachtung</t>
  </si>
  <si>
    <t>Werte zum Eingeben</t>
  </si>
  <si>
    <t>OK???</t>
  </si>
  <si>
    <t>Beispielname</t>
  </si>
  <si>
    <t>m</t>
  </si>
  <si>
    <t>x</t>
  </si>
  <si>
    <t>???-Mitglied</t>
  </si>
  <si>
    <t>Beispielname2</t>
  </si>
  <si>
    <t>Vorname2</t>
  </si>
  <si>
    <t>w</t>
  </si>
  <si>
    <t>ja</t>
  </si>
  <si>
    <t>1+2</t>
  </si>
  <si>
    <t>nein</t>
  </si>
  <si>
    <t>3+4</t>
  </si>
  <si>
    <t>Nr</t>
  </si>
  <si>
    <t>Komentar</t>
  </si>
  <si>
    <t>EK-Exp</t>
  </si>
  <si>
    <t>PK-JExp</t>
  </si>
  <si>
    <t>PK-Exp</t>
  </si>
  <si>
    <t>GK-klein U15</t>
  </si>
  <si>
    <t>GK-klein 15+</t>
  </si>
  <si>
    <t>t/p/a</t>
  </si>
  <si>
    <t>t/a</t>
  </si>
  <si>
    <t>p/a</t>
  </si>
  <si>
    <t>p</t>
  </si>
  <si>
    <t>t</t>
  </si>
  <si>
    <t>a</t>
  </si>
  <si>
    <t>nur Technik</t>
  </si>
  <si>
    <t>Technik + Abstiege</t>
  </si>
  <si>
    <t>nur Präsentation</t>
  </si>
  <si>
    <t>Präsentation + Abstiege</t>
  </si>
  <si>
    <t>alles</t>
  </si>
  <si>
    <t>Abstiege</t>
  </si>
  <si>
    <t>Hockey-Mannschaften</t>
  </si>
  <si>
    <t>Team-Name</t>
  </si>
  <si>
    <t>Vereins-Schiedsrichter</t>
  </si>
  <si>
    <t>Anzahl Spieler</t>
  </si>
  <si>
    <t>Einzelkürname</t>
  </si>
  <si>
    <t xml:space="preserve">Paarkür 1                </t>
  </si>
  <si>
    <t>Paarkürname</t>
  </si>
  <si>
    <t xml:space="preserve">Paarkür 2                </t>
  </si>
  <si>
    <t>Fahrer</t>
  </si>
  <si>
    <t xml:space="preserve">Paarkür 3               </t>
  </si>
  <si>
    <t xml:space="preserve">Paarkür 4                </t>
  </si>
  <si>
    <t xml:space="preserve">Paarkür 5                </t>
  </si>
  <si>
    <t xml:space="preserve">Paarkür 6               </t>
  </si>
  <si>
    <t xml:space="preserve">Paarkür 7                </t>
  </si>
  <si>
    <t xml:space="preserve">Paarkür 8                </t>
  </si>
  <si>
    <t xml:space="preserve">Paarkür 9                </t>
  </si>
  <si>
    <t xml:space="preserve">Paarkür 10              </t>
  </si>
  <si>
    <t xml:space="preserve">Paarkür 11              </t>
  </si>
  <si>
    <t xml:space="preserve">Paarkür 12               </t>
  </si>
  <si>
    <t xml:space="preserve">Paarkür 13               </t>
  </si>
  <si>
    <t xml:space="preserve">Paarkür 14              </t>
  </si>
  <si>
    <t xml:space="preserve">Paarkür 15              </t>
  </si>
  <si>
    <t xml:space="preserve">Paarkür 16             </t>
  </si>
  <si>
    <t xml:space="preserve">Paarkür 17               </t>
  </si>
  <si>
    <t xml:space="preserve">Paarkür 18              </t>
  </si>
  <si>
    <t xml:space="preserve">Paarkür 19             </t>
  </si>
  <si>
    <t xml:space="preserve">Paarkür 20               </t>
  </si>
  <si>
    <t xml:space="preserve">Paarkür 21                </t>
  </si>
  <si>
    <t xml:space="preserve">Paarkür 22                </t>
  </si>
  <si>
    <t xml:space="preserve">Paarkür 23                </t>
  </si>
  <si>
    <t xml:space="preserve">Paarkür 24                </t>
  </si>
  <si>
    <t>Name:</t>
  </si>
  <si>
    <t>Gruppenkürname</t>
  </si>
  <si>
    <t>Ansprechpartner:</t>
  </si>
  <si>
    <t>email</t>
  </si>
  <si>
    <t>Meldegebühr in Euro</t>
  </si>
  <si>
    <t>Gesamtbetrag</t>
  </si>
  <si>
    <t>Überweisung an:</t>
  </si>
  <si>
    <t>IBAN:</t>
  </si>
  <si>
    <t>Verwendungszweck:</t>
  </si>
  <si>
    <t>ID</t>
  </si>
  <si>
    <t>geburtsdatum</t>
  </si>
  <si>
    <t>AK's</t>
  </si>
  <si>
    <t>Teil 1</t>
  </si>
  <si>
    <t>Teil 2</t>
  </si>
  <si>
    <t>EK-Jexp</t>
  </si>
  <si>
    <t>Expert (Sonntag)</t>
  </si>
  <si>
    <t>Vorläufe</t>
  </si>
  <si>
    <t>GK-groß U15</t>
  </si>
  <si>
    <t>GK-groß 15+</t>
  </si>
  <si>
    <t>Standart-Skill</t>
  </si>
  <si>
    <t>Jurymitglieder (ab 18 Jahre)</t>
  </si>
  <si>
    <t>Startgebür:</t>
  </si>
  <si>
    <t>anmeldung@einradwiesel.de</t>
  </si>
  <si>
    <t>musik@einradwiesel.de</t>
  </si>
  <si>
    <t>Disziplin_Altersklasse_Fahrer_Verein.mp3</t>
  </si>
  <si>
    <t>11. Deutsche Meisterschaft Freestyle</t>
  </si>
  <si>
    <t>17. - 19.05.2019</t>
  </si>
  <si>
    <t>Standart Skill</t>
  </si>
  <si>
    <t>TSV Miedelsbach/ Abteilung Einrad</t>
  </si>
  <si>
    <t>Volksbank Stuttgart eG</t>
  </si>
  <si>
    <t>DE89 6009 0100 0015 5500 10</t>
  </si>
  <si>
    <t>Bis spätestens 14.04.2019</t>
  </si>
  <si>
    <t>"Vereinsname"</t>
  </si>
  <si>
    <t>EK- U15</t>
  </si>
  <si>
    <t>EK- 15+</t>
  </si>
  <si>
    <t>PK- U15</t>
  </si>
  <si>
    <t>PK- 15+</t>
  </si>
  <si>
    <t>Aktiv</t>
  </si>
  <si>
    <t>Requisit</t>
  </si>
  <si>
    <t>Ersatz</t>
  </si>
  <si>
    <t>X</t>
  </si>
  <si>
    <t>Anzahl-Klein</t>
  </si>
  <si>
    <t>Anzahl-groß</t>
  </si>
  <si>
    <t>Kommentare: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</si>
</sst>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#,##0.00\ &quot;€&quot;;\-#,##0.00\ &quot;€&quot;"/>
    <numFmt numFmtId="164" formatCode="[$-407]d/\ mmmm\ yyyy;@"/>
    <numFmt numFmtId="165" formatCode=".\-\ &quot;€&quot;"/>
    <numFmt numFmtId="166" formatCode="#,##0.00\ &quot;€&quot;"/>
    <numFmt numFmtId="167" formatCode="&quot;Wahr&quot;;&quot;Wahr&quot;;&quot;Falsch&quot;"/>
    <numFmt numFmtId="168" formatCode="0_ ;\-0\ "/>
  </numFmts>
  <fonts count="4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26"/>
      <name val="Arial"/>
      <family val="2"/>
    </font>
    <font>
      <b/>
      <sz val="22"/>
      <name val="Arial"/>
      <family val="2"/>
    </font>
    <font>
      <b/>
      <u/>
      <sz val="2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theme="1"/>
      <name val="Arial"/>
      <family val="2"/>
    </font>
    <font>
      <b/>
      <u/>
      <sz val="14"/>
      <color rgb="FFFF0000"/>
      <name val="Arial"/>
      <family val="2"/>
    </font>
    <font>
      <sz val="14"/>
      <color theme="1"/>
      <name val="Arial"/>
      <family val="2"/>
    </font>
    <font>
      <sz val="26"/>
      <color theme="1"/>
      <name val="Calibri"/>
      <family val="2"/>
      <scheme val="minor"/>
    </font>
    <font>
      <b/>
      <sz val="18"/>
      <name val="Arial"/>
      <family val="2"/>
    </font>
    <font>
      <u/>
      <sz val="18"/>
      <color indexed="8"/>
      <name val="Arial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9" tint="-0.249977111117893"/>
      <name val="Arial"/>
      <family val="2"/>
    </font>
    <font>
      <b/>
      <sz val="5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b/>
      <sz val="18"/>
      <color theme="1"/>
      <name val="Arial"/>
      <family val="2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u/>
      <sz val="26"/>
      <name val="Arial"/>
      <family val="2"/>
    </font>
    <font>
      <u/>
      <sz val="20"/>
      <name val="Arial"/>
      <family val="2"/>
    </font>
    <font>
      <b/>
      <u/>
      <sz val="14"/>
      <name val="Arial"/>
      <family val="2"/>
    </font>
    <font>
      <b/>
      <sz val="15"/>
      <color theme="1"/>
      <name val="Calibri"/>
      <family val="2"/>
      <scheme val="minor"/>
    </font>
    <font>
      <sz val="10"/>
      <color rgb="FF00B0F0"/>
      <name val="Arial"/>
      <family val="2"/>
    </font>
    <font>
      <sz val="11"/>
      <color rgb="FFFFFF00"/>
      <name val="Calibri"/>
      <family val="2"/>
      <scheme val="minor"/>
    </font>
    <font>
      <b/>
      <sz val="22"/>
      <color theme="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2B4C8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70C0"/>
        <bgColor indexed="64"/>
      </patternFill>
    </fill>
  </fills>
  <borders count="8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mediumDashed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Dashed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auto="1"/>
      </left>
      <right style="mediumDashed">
        <color auto="1"/>
      </right>
      <top style="thick">
        <color auto="1"/>
      </top>
      <bottom style="thick">
        <color auto="1"/>
      </bottom>
      <diagonal/>
    </border>
    <border>
      <left style="mediumDashed">
        <color auto="1"/>
      </left>
      <right style="mediumDashed">
        <color auto="1"/>
      </right>
      <top style="thick">
        <color auto="1"/>
      </top>
      <bottom style="thick">
        <color auto="1"/>
      </bottom>
      <diagonal/>
    </border>
    <border>
      <left style="mediumDashed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theme="4" tint="0.3999755851924192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theme="4" tint="0.3999755851924192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thick">
        <color auto="1"/>
      </left>
      <right/>
      <top/>
      <bottom/>
      <diagonal/>
    </border>
  </borders>
  <cellStyleXfs count="2">
    <xf numFmtId="0" fontId="0" fillId="0" borderId="0"/>
    <xf numFmtId="0" fontId="3" fillId="0" borderId="0"/>
  </cellStyleXfs>
  <cellXfs count="339">
    <xf numFmtId="0" fontId="0" fillId="0" borderId="0" xfId="0"/>
    <xf numFmtId="0" fontId="0" fillId="0" borderId="0" xfId="0" applyAlignment="1">
      <alignment vertical="center"/>
    </xf>
    <xf numFmtId="0" fontId="7" fillId="2" borderId="1" xfId="0" applyFont="1" applyFill="1" applyBorder="1" applyAlignment="1">
      <alignment vertical="center"/>
    </xf>
    <xf numFmtId="0" fontId="0" fillId="3" borderId="1" xfId="0" applyFill="1" applyBorder="1" applyAlignment="1" applyProtection="1">
      <alignment vertical="center"/>
      <protection locked="0"/>
    </xf>
    <xf numFmtId="49" fontId="0" fillId="3" borderId="1" xfId="0" applyNumberFormat="1" applyFill="1" applyBorder="1" applyAlignment="1" applyProtection="1">
      <alignment vertical="center"/>
      <protection locked="0"/>
    </xf>
    <xf numFmtId="0" fontId="9" fillId="0" borderId="0" xfId="1" applyFont="1" applyFill="1" applyBorder="1" applyAlignment="1">
      <alignment vertical="center"/>
    </xf>
    <xf numFmtId="7" fontId="9" fillId="0" borderId="0" xfId="1" applyNumberFormat="1" applyFont="1" applyAlignment="1">
      <alignment horizontal="left" vertical="center"/>
    </xf>
    <xf numFmtId="0" fontId="3" fillId="0" borderId="0" xfId="1" applyFont="1" applyAlignment="1">
      <alignment vertical="center"/>
    </xf>
    <xf numFmtId="0" fontId="8" fillId="0" borderId="0" xfId="1" applyFont="1" applyFill="1" applyBorder="1" applyAlignment="1">
      <alignment vertical="center"/>
    </xf>
    <xf numFmtId="164" fontId="9" fillId="0" borderId="0" xfId="1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0" fillId="0" borderId="0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5" fillId="0" borderId="0" xfId="1" applyFont="1" applyBorder="1" applyAlignment="1" applyProtection="1">
      <alignment horizontal="center" vertical="center"/>
    </xf>
    <xf numFmtId="0" fontId="5" fillId="0" borderId="0" xfId="1" applyNumberFormat="1" applyFont="1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0" xfId="0" applyBorder="1" applyAlignment="1" applyProtection="1">
      <alignment horizontal="center"/>
    </xf>
    <xf numFmtId="0" fontId="0" fillId="0" borderId="9" xfId="0" applyBorder="1" applyAlignment="1" applyProtection="1"/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left"/>
    </xf>
    <xf numFmtId="0" fontId="16" fillId="0" borderId="0" xfId="0" applyNumberFormat="1" applyFont="1" applyAlignment="1" applyProtection="1">
      <alignment horizontal="center" vertical="center"/>
    </xf>
    <xf numFmtId="0" fontId="16" fillId="0" borderId="0" xfId="0" applyNumberFormat="1" applyFont="1" applyBorder="1" applyAlignment="1" applyProtection="1">
      <alignment horizontal="center" vertical="center"/>
    </xf>
    <xf numFmtId="0" fontId="17" fillId="0" borderId="0" xfId="0" applyNumberFormat="1" applyFont="1" applyAlignment="1" applyProtection="1">
      <alignment horizontal="center" vertical="center"/>
    </xf>
    <xf numFmtId="0" fontId="17" fillId="0" borderId="0" xfId="0" applyNumberFormat="1" applyFont="1" applyAlignment="1" applyProtection="1">
      <alignment horizontal="left" vertical="center"/>
    </xf>
    <xf numFmtId="0" fontId="18" fillId="4" borderId="11" xfId="0" applyFont="1" applyFill="1" applyBorder="1" applyAlignment="1" applyProtection="1">
      <alignment horizontal="center" vertical="center" textRotation="90"/>
    </xf>
    <xf numFmtId="0" fontId="18" fillId="4" borderId="11" xfId="0" applyFont="1" applyFill="1" applyBorder="1" applyAlignment="1" applyProtection="1">
      <alignment horizontal="center" vertical="center"/>
    </xf>
    <xf numFmtId="0" fontId="19" fillId="4" borderId="12" xfId="0" applyFont="1" applyFill="1" applyBorder="1" applyAlignment="1" applyProtection="1">
      <alignment horizontal="center" vertical="center" textRotation="90"/>
    </xf>
    <xf numFmtId="0" fontId="18" fillId="4" borderId="12" xfId="0" applyFont="1" applyFill="1" applyBorder="1" applyAlignment="1" applyProtection="1">
      <alignment horizontal="center" vertical="center" textRotation="90"/>
    </xf>
    <xf numFmtId="0" fontId="18" fillId="5" borderId="12" xfId="0" applyFont="1" applyFill="1" applyBorder="1" applyAlignment="1" applyProtection="1">
      <alignment horizontal="center" vertical="center" textRotation="90"/>
    </xf>
    <xf numFmtId="0" fontId="19" fillId="5" borderId="12" xfId="0" applyFont="1" applyFill="1" applyBorder="1" applyAlignment="1" applyProtection="1">
      <alignment horizontal="center" vertical="center" textRotation="90"/>
    </xf>
    <xf numFmtId="0" fontId="19" fillId="6" borderId="12" xfId="0" applyFont="1" applyFill="1" applyBorder="1" applyAlignment="1" applyProtection="1">
      <alignment horizontal="center" vertical="center" textRotation="90"/>
    </xf>
    <xf numFmtId="0" fontId="19" fillId="7" borderId="12" xfId="0" applyNumberFormat="1" applyFont="1" applyFill="1" applyBorder="1" applyAlignment="1" applyProtection="1">
      <alignment horizontal="center" vertical="center" textRotation="90"/>
    </xf>
    <xf numFmtId="0" fontId="19" fillId="8" borderId="12" xfId="0" applyNumberFormat="1" applyFont="1" applyFill="1" applyBorder="1" applyAlignment="1" applyProtection="1">
      <alignment horizontal="center" vertical="center" textRotation="90"/>
    </xf>
    <xf numFmtId="0" fontId="19" fillId="9" borderId="12" xfId="0" applyNumberFormat="1" applyFont="1" applyFill="1" applyBorder="1" applyAlignment="1" applyProtection="1">
      <alignment horizontal="center" vertical="center" textRotation="90"/>
    </xf>
    <xf numFmtId="0" fontId="19" fillId="4" borderId="12" xfId="0" applyFont="1" applyFill="1" applyBorder="1" applyAlignment="1" applyProtection="1">
      <alignment horizontal="center" vertical="center" textRotation="90" wrapText="1"/>
    </xf>
    <xf numFmtId="0" fontId="19" fillId="0" borderId="0" xfId="0" applyFont="1" applyFill="1" applyBorder="1" applyAlignment="1" applyProtection="1">
      <alignment horizontal="center" vertical="center" textRotation="90"/>
    </xf>
    <xf numFmtId="0" fontId="19" fillId="0" borderId="12" xfId="0" applyFont="1" applyFill="1" applyBorder="1" applyAlignment="1" applyProtection="1">
      <alignment horizontal="center" vertical="center" textRotation="90" wrapText="1"/>
    </xf>
    <xf numFmtId="0" fontId="20" fillId="0" borderId="12" xfId="0" applyFont="1" applyFill="1" applyBorder="1" applyAlignment="1" applyProtection="1">
      <alignment horizontal="center" vertical="center" textRotation="90" wrapText="1"/>
    </xf>
    <xf numFmtId="0" fontId="21" fillId="0" borderId="12" xfId="0" applyFont="1" applyFill="1" applyBorder="1" applyAlignment="1" applyProtection="1">
      <alignment horizontal="center" vertical="center" textRotation="90" wrapText="1"/>
    </xf>
    <xf numFmtId="0" fontId="22" fillId="0" borderId="12" xfId="0" applyFont="1" applyFill="1" applyBorder="1" applyAlignment="1" applyProtection="1">
      <alignment horizontal="center" vertical="center" textRotation="90" wrapText="1"/>
    </xf>
    <xf numFmtId="0" fontId="23" fillId="0" borderId="12" xfId="0" applyFont="1" applyFill="1" applyBorder="1" applyAlignment="1" applyProtection="1">
      <alignment horizontal="center" vertical="center" textRotation="90" wrapText="1"/>
    </xf>
    <xf numFmtId="0" fontId="21" fillId="0" borderId="13" xfId="0" applyFont="1" applyFill="1" applyBorder="1" applyAlignment="1" applyProtection="1">
      <alignment horizontal="center" vertical="center" textRotation="90" wrapText="1"/>
    </xf>
    <xf numFmtId="0" fontId="21" fillId="0" borderId="0" xfId="0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left" vertical="center"/>
    </xf>
    <xf numFmtId="0" fontId="19" fillId="0" borderId="0" xfId="0" applyFont="1" applyFill="1" applyBorder="1" applyAlignment="1" applyProtection="1">
      <alignment horizontal="center" vertical="center"/>
    </xf>
    <xf numFmtId="0" fontId="3" fillId="10" borderId="12" xfId="0" applyFont="1" applyFill="1" applyBorder="1" applyAlignment="1" applyProtection="1">
      <alignment horizontal="center" vertical="center"/>
    </xf>
    <xf numFmtId="0" fontId="3" fillId="10" borderId="12" xfId="0" applyFont="1" applyFill="1" applyBorder="1" applyAlignment="1" applyProtection="1">
      <alignment horizontal="left" vertical="center"/>
    </xf>
    <xf numFmtId="14" fontId="3" fillId="10" borderId="12" xfId="0" applyNumberFormat="1" applyFont="1" applyFill="1" applyBorder="1" applyAlignment="1" applyProtection="1">
      <alignment horizontal="left" vertical="center"/>
    </xf>
    <xf numFmtId="14" fontId="3" fillId="10" borderId="12" xfId="0" applyNumberFormat="1" applyFont="1" applyFill="1" applyBorder="1" applyAlignment="1" applyProtection="1">
      <alignment horizontal="center" vertical="center"/>
    </xf>
    <xf numFmtId="1" fontId="3" fillId="10" borderId="12" xfId="0" applyNumberFormat="1" applyFont="1" applyFill="1" applyBorder="1" applyAlignment="1" applyProtection="1">
      <alignment horizontal="center" vertical="center"/>
    </xf>
    <xf numFmtId="0" fontId="25" fillId="10" borderId="12" xfId="0" applyFont="1" applyFill="1" applyBorder="1" applyAlignment="1" applyProtection="1">
      <alignment horizontal="center" vertical="center"/>
    </xf>
    <xf numFmtId="0" fontId="25" fillId="10" borderId="12" xfId="0" applyFont="1" applyFill="1" applyBorder="1" applyAlignment="1" applyProtection="1">
      <alignment horizontal="center" vertical="center" textRotation="90"/>
    </xf>
    <xf numFmtId="0" fontId="25" fillId="10" borderId="12" xfId="0" applyNumberFormat="1" applyFont="1" applyFill="1" applyBorder="1" applyAlignment="1" applyProtection="1">
      <alignment horizontal="center" vertical="center"/>
    </xf>
    <xf numFmtId="0" fontId="3" fillId="10" borderId="12" xfId="0" applyNumberFormat="1" applyFont="1" applyFill="1" applyBorder="1" applyAlignment="1" applyProtection="1">
      <alignment horizontal="center" vertical="center"/>
    </xf>
    <xf numFmtId="165" fontId="19" fillId="10" borderId="12" xfId="0" applyNumberFormat="1" applyFont="1" applyFill="1" applyBorder="1" applyAlignment="1" applyProtection="1">
      <alignment horizontal="center" vertical="center"/>
    </xf>
    <xf numFmtId="165" fontId="19" fillId="10" borderId="12" xfId="0" applyNumberFormat="1" applyFont="1" applyFill="1" applyBorder="1" applyAlignment="1" applyProtection="1">
      <alignment horizontal="left" vertical="center" shrinkToFit="1"/>
    </xf>
    <xf numFmtId="7" fontId="3" fillId="0" borderId="0" xfId="0" applyNumberFormat="1" applyFont="1" applyBorder="1" applyAlignment="1" applyProtection="1">
      <alignment horizontal="center" vertical="center"/>
    </xf>
    <xf numFmtId="166" fontId="3" fillId="0" borderId="0" xfId="0" applyNumberFormat="1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166" fontId="3" fillId="0" borderId="0" xfId="0" applyNumberFormat="1" applyFont="1" applyFill="1" applyBorder="1" applyAlignment="1" applyProtection="1">
      <alignment horizontal="center" vertical="center"/>
    </xf>
    <xf numFmtId="7" fontId="3" fillId="0" borderId="0" xfId="0" applyNumberFormat="1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0" fontId="3" fillId="11" borderId="14" xfId="0" applyFont="1" applyFill="1" applyBorder="1" applyAlignment="1" applyProtection="1">
      <alignment horizontal="center" vertical="center"/>
    </xf>
    <xf numFmtId="0" fontId="3" fillId="3" borderId="14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 applyProtection="1">
      <alignment horizontal="center" vertical="center"/>
      <protection locked="0"/>
    </xf>
    <xf numFmtId="14" fontId="28" fillId="3" borderId="14" xfId="0" applyNumberFormat="1" applyFont="1" applyFill="1" applyBorder="1" applyAlignment="1" applyProtection="1">
      <alignment horizontal="center" vertical="center"/>
      <protection locked="0"/>
    </xf>
    <xf numFmtId="1" fontId="3" fillId="11" borderId="12" xfId="0" applyNumberFormat="1" applyFont="1" applyFill="1" applyBorder="1" applyAlignment="1" applyProtection="1">
      <alignment horizontal="center" vertical="center"/>
    </xf>
    <xf numFmtId="0" fontId="3" fillId="12" borderId="12" xfId="0" applyNumberFormat="1" applyFont="1" applyFill="1" applyBorder="1" applyAlignment="1" applyProtection="1">
      <alignment horizontal="center" vertical="center"/>
    </xf>
    <xf numFmtId="0" fontId="3" fillId="3" borderId="12" xfId="0" applyNumberFormat="1" applyFont="1" applyFill="1" applyBorder="1" applyAlignment="1" applyProtection="1">
      <alignment horizontal="center" vertical="center"/>
      <protection locked="0"/>
    </xf>
    <xf numFmtId="165" fontId="19" fillId="3" borderId="12" xfId="0" applyNumberFormat="1" applyFont="1" applyFill="1" applyBorder="1" applyAlignment="1" applyProtection="1">
      <alignment horizontal="left" vertical="center" shrinkToFit="1"/>
      <protection locked="0"/>
    </xf>
    <xf numFmtId="0" fontId="3" fillId="11" borderId="12" xfId="0" applyFont="1" applyFill="1" applyBorder="1" applyAlignment="1" applyProtection="1">
      <alignment horizontal="center" vertical="center"/>
    </xf>
    <xf numFmtId="0" fontId="3" fillId="3" borderId="12" xfId="0" applyFont="1" applyFill="1" applyBorder="1" applyAlignment="1" applyProtection="1">
      <alignment horizontal="left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14" fontId="28" fillId="3" borderId="12" xfId="0" applyNumberFormat="1" applyFont="1" applyFill="1" applyBorder="1" applyAlignment="1" applyProtection="1">
      <alignment horizontal="center" vertical="center"/>
      <protection locked="0"/>
    </xf>
    <xf numFmtId="14" fontId="3" fillId="3" borderId="12" xfId="0" applyNumberFormat="1" applyFont="1" applyFill="1" applyBorder="1" applyAlignment="1" applyProtection="1">
      <alignment horizontal="left" vertical="center"/>
      <protection locked="0"/>
    </xf>
    <xf numFmtId="0" fontId="0" fillId="3" borderId="12" xfId="0" applyFont="1" applyFill="1" applyBorder="1" applyAlignment="1" applyProtection="1">
      <alignment horizontal="left" vertical="center"/>
      <protection locked="0"/>
    </xf>
    <xf numFmtId="0" fontId="19" fillId="0" borderId="0" xfId="0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14" fontId="0" fillId="3" borderId="12" xfId="0" applyNumberFormat="1" applyFont="1" applyFill="1" applyBorder="1" applyAlignment="1" applyProtection="1">
      <alignment horizontal="left" vertical="center"/>
      <protection locked="0"/>
    </xf>
    <xf numFmtId="0" fontId="25" fillId="3" borderId="12" xfId="0" applyFont="1" applyFill="1" applyBorder="1" applyAlignment="1" applyProtection="1">
      <alignment horizontal="left" vertical="center"/>
      <protection locked="0"/>
    </xf>
    <xf numFmtId="167" fontId="19" fillId="0" borderId="0" xfId="0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left" vertical="center"/>
    </xf>
    <xf numFmtId="0" fontId="19" fillId="0" borderId="0" xfId="0" applyFont="1" applyFill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21" fillId="0" borderId="0" xfId="0" applyFont="1" applyAlignment="1" applyProtection="1">
      <alignment horizontal="left" vertical="center"/>
    </xf>
    <xf numFmtId="0" fontId="0" fillId="0" borderId="0" xfId="0" applyProtection="1"/>
    <xf numFmtId="0" fontId="0" fillId="0" borderId="0" xfId="0" applyFill="1" applyBorder="1" applyProtection="1"/>
    <xf numFmtId="0" fontId="19" fillId="14" borderId="16" xfId="0" applyFont="1" applyFill="1" applyBorder="1" applyAlignment="1" applyProtection="1">
      <alignment horizontal="center"/>
    </xf>
    <xf numFmtId="0" fontId="19" fillId="14" borderId="17" xfId="0" applyFont="1" applyFill="1" applyBorder="1" applyProtection="1"/>
    <xf numFmtId="0" fontId="19" fillId="14" borderId="18" xfId="0" applyFont="1" applyFill="1" applyBorder="1" applyProtection="1"/>
    <xf numFmtId="0" fontId="19" fillId="6" borderId="18" xfId="0" applyFont="1" applyFill="1" applyBorder="1" applyAlignment="1" applyProtection="1">
      <alignment horizontal="center" wrapText="1"/>
    </xf>
    <xf numFmtId="0" fontId="19" fillId="13" borderId="18" xfId="0" applyFont="1" applyFill="1" applyBorder="1" applyAlignment="1" applyProtection="1">
      <alignment horizontal="center" wrapText="1"/>
    </xf>
    <xf numFmtId="0" fontId="19" fillId="13" borderId="19" xfId="0" applyFont="1" applyFill="1" applyBorder="1" applyAlignment="1" applyProtection="1">
      <alignment horizontal="center" wrapText="1"/>
    </xf>
    <xf numFmtId="0" fontId="19" fillId="0" borderId="0" xfId="0" applyFont="1" applyFill="1" applyBorder="1" applyAlignment="1">
      <alignment horizontal="center" wrapText="1"/>
    </xf>
    <xf numFmtId="0" fontId="0" fillId="15" borderId="20" xfId="0" applyNumberFormat="1" applyFont="1" applyFill="1" applyBorder="1" applyAlignment="1" applyProtection="1">
      <alignment horizontal="center" vertical="center"/>
    </xf>
    <xf numFmtId="0" fontId="0" fillId="15" borderId="12" xfId="0" applyNumberFormat="1" applyFont="1" applyFill="1" applyBorder="1" applyAlignment="1" applyProtection="1">
      <alignment horizontal="center" vertical="center"/>
    </xf>
    <xf numFmtId="0" fontId="0" fillId="15" borderId="21" xfId="0" applyNumberFormat="1" applyFont="1" applyFill="1" applyBorder="1" applyAlignment="1" applyProtection="1">
      <alignment horizontal="center" vertical="center"/>
    </xf>
    <xf numFmtId="0" fontId="0" fillId="15" borderId="22" xfId="0" applyNumberFormat="1" applyFont="1" applyFill="1" applyBorder="1" applyAlignment="1" applyProtection="1">
      <alignment horizontal="center" vertical="center"/>
    </xf>
    <xf numFmtId="0" fontId="0" fillId="0" borderId="23" xfId="0" applyBorder="1" applyProtection="1">
      <protection locked="0"/>
    </xf>
    <xf numFmtId="0" fontId="0" fillId="0" borderId="12" xfId="0" applyBorder="1" applyProtection="1">
      <protection locked="0"/>
    </xf>
    <xf numFmtId="49" fontId="0" fillId="0" borderId="12" xfId="0" applyNumberFormat="1" applyBorder="1" applyAlignment="1" applyProtection="1">
      <alignment horizontal="center" vertical="center"/>
      <protection locked="0"/>
    </xf>
    <xf numFmtId="49" fontId="0" fillId="0" borderId="21" xfId="0" applyNumberFormat="1" applyBorder="1" applyAlignment="1" applyProtection="1">
      <alignment horizontal="center" vertical="center"/>
      <protection locked="0"/>
    </xf>
    <xf numFmtId="0" fontId="0" fillId="16" borderId="23" xfId="0" applyFill="1" applyBorder="1" applyProtection="1">
      <protection locked="0"/>
    </xf>
    <xf numFmtId="0" fontId="0" fillId="16" borderId="12" xfId="0" applyFill="1" applyBorder="1" applyProtection="1">
      <protection locked="0"/>
    </xf>
    <xf numFmtId="49" fontId="0" fillId="16" borderId="12" xfId="0" applyNumberFormat="1" applyFill="1" applyBorder="1" applyAlignment="1" applyProtection="1">
      <alignment horizontal="center" vertical="center"/>
      <protection locked="0"/>
    </xf>
    <xf numFmtId="49" fontId="0" fillId="16" borderId="21" xfId="0" applyNumberFormat="1" applyFill="1" applyBorder="1" applyAlignment="1" applyProtection="1">
      <alignment horizontal="center" vertical="center"/>
      <protection locked="0"/>
    </xf>
    <xf numFmtId="0" fontId="0" fillId="15" borderId="24" xfId="0" applyNumberFormat="1" applyFont="1" applyFill="1" applyBorder="1" applyAlignment="1" applyProtection="1">
      <alignment horizontal="center" vertical="center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49" fontId="0" fillId="0" borderId="26" xfId="0" applyNumberFormat="1" applyBorder="1" applyAlignment="1" applyProtection="1">
      <alignment horizontal="center" vertical="center"/>
      <protection locked="0"/>
    </xf>
    <xf numFmtId="49" fontId="0" fillId="0" borderId="27" xfId="0" applyNumberFormat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</xf>
    <xf numFmtId="0" fontId="26" fillId="8" borderId="14" xfId="0" applyFont="1" applyFill="1" applyBorder="1" applyAlignment="1" applyProtection="1">
      <alignment horizontal="center"/>
    </xf>
    <xf numFmtId="0" fontId="0" fillId="16" borderId="12" xfId="0" applyFill="1" applyBorder="1" applyAlignment="1" applyProtection="1">
      <alignment horizontal="center" vertical="center"/>
    </xf>
    <xf numFmtId="0" fontId="3" fillId="16" borderId="12" xfId="0" applyFont="1" applyFill="1" applyBorder="1" applyAlignment="1" applyProtection="1">
      <alignment horizontal="center"/>
    </xf>
    <xf numFmtId="0" fontId="0" fillId="16" borderId="12" xfId="0" applyFill="1" applyBorder="1" applyAlignment="1" applyProtection="1">
      <alignment horizontal="center"/>
    </xf>
    <xf numFmtId="0" fontId="14" fillId="0" borderId="0" xfId="1" applyFont="1" applyBorder="1" applyAlignment="1" applyProtection="1">
      <alignment horizontal="left"/>
    </xf>
    <xf numFmtId="0" fontId="8" fillId="0" borderId="0" xfId="1" applyFont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/>
    </xf>
    <xf numFmtId="0" fontId="19" fillId="4" borderId="12" xfId="0" applyFont="1" applyFill="1" applyBorder="1" applyAlignment="1" applyProtection="1">
      <alignment horizontal="center" vertical="center"/>
    </xf>
    <xf numFmtId="0" fontId="3" fillId="11" borderId="14" xfId="0" applyFont="1" applyFill="1" applyBorder="1" applyAlignment="1" applyProtection="1">
      <alignment horizontal="left" vertical="center"/>
    </xf>
    <xf numFmtId="0" fontId="19" fillId="0" borderId="0" xfId="0" applyFont="1" applyAlignment="1" applyProtection="1"/>
    <xf numFmtId="0" fontId="2" fillId="0" borderId="0" xfId="0" applyFont="1" applyFill="1" applyAlignment="1"/>
    <xf numFmtId="0" fontId="0" fillId="0" borderId="0" xfId="0" applyAlignment="1"/>
    <xf numFmtId="0" fontId="19" fillId="0" borderId="12" xfId="0" applyFont="1" applyBorder="1" applyAlignment="1" applyProtection="1"/>
    <xf numFmtId="0" fontId="19" fillId="0" borderId="0" xfId="0" applyFont="1" applyBorder="1" applyAlignment="1" applyProtection="1"/>
    <xf numFmtId="0" fontId="5" fillId="0" borderId="0" xfId="1" applyFont="1" applyAlignment="1">
      <alignment horizontal="center"/>
    </xf>
    <xf numFmtId="0" fontId="2" fillId="0" borderId="0" xfId="0" applyFont="1"/>
    <xf numFmtId="0" fontId="32" fillId="0" borderId="0" xfId="0" applyFont="1"/>
    <xf numFmtId="0" fontId="2" fillId="0" borderId="0" xfId="0" applyFont="1" applyFill="1"/>
    <xf numFmtId="0" fontId="0" fillId="17" borderId="28" xfId="0" applyFill="1" applyBorder="1" applyAlignment="1" applyProtection="1">
      <alignment horizontal="left"/>
    </xf>
    <xf numFmtId="0" fontId="0" fillId="17" borderId="29" xfId="0" applyFill="1" applyBorder="1" applyAlignment="1" applyProtection="1"/>
    <xf numFmtId="0" fontId="0" fillId="18" borderId="31" xfId="0" applyFill="1" applyBorder="1" applyAlignment="1"/>
    <xf numFmtId="0" fontId="0" fillId="18" borderId="14" xfId="0" applyFill="1" applyBorder="1" applyAlignment="1"/>
    <xf numFmtId="0" fontId="2" fillId="0" borderId="0" xfId="0" applyFont="1" applyProtection="1"/>
    <xf numFmtId="0" fontId="32" fillId="0" borderId="0" xfId="0" applyFont="1" applyProtection="1"/>
    <xf numFmtId="0" fontId="0" fillId="2" borderId="28" xfId="0" applyFill="1" applyBorder="1" applyAlignment="1" applyProtection="1">
      <alignment horizontal="left"/>
    </xf>
    <xf numFmtId="0" fontId="0" fillId="18" borderId="23" xfId="0" applyFill="1" applyBorder="1" applyAlignment="1"/>
    <xf numFmtId="0" fontId="0" fillId="18" borderId="12" xfId="0" applyFill="1" applyBorder="1" applyAlignment="1"/>
    <xf numFmtId="0" fontId="0" fillId="17" borderId="28" xfId="0" applyFill="1" applyBorder="1" applyAlignment="1">
      <alignment horizontal="center"/>
    </xf>
    <xf numFmtId="0" fontId="33" fillId="17" borderId="29" xfId="0" applyFont="1" applyFill="1" applyBorder="1" applyAlignment="1" applyProtection="1"/>
    <xf numFmtId="0" fontId="0" fillId="11" borderId="23" xfId="0" applyFill="1" applyBorder="1" applyAlignment="1" applyProtection="1"/>
    <xf numFmtId="0" fontId="0" fillId="11" borderId="12" xfId="0" applyFill="1" applyBorder="1" applyAlignment="1" applyProtection="1"/>
    <xf numFmtId="0" fontId="0" fillId="2" borderId="28" xfId="0" applyFill="1" applyBorder="1" applyAlignment="1">
      <alignment horizontal="center"/>
    </xf>
    <xf numFmtId="0" fontId="0" fillId="0" borderId="0" xfId="0" applyBorder="1"/>
    <xf numFmtId="0" fontId="0" fillId="0" borderId="0" xfId="0" applyFill="1"/>
    <xf numFmtId="0" fontId="0" fillId="2" borderId="32" xfId="0" applyFill="1" applyBorder="1" applyAlignment="1">
      <alignment horizontal="center"/>
    </xf>
    <xf numFmtId="0" fontId="33" fillId="17" borderId="33" xfId="0" applyFont="1" applyFill="1" applyBorder="1" applyAlignment="1" applyProtection="1"/>
    <xf numFmtId="0" fontId="0" fillId="0" borderId="0" xfId="0" applyAlignment="1">
      <alignment horizontal="center"/>
    </xf>
    <xf numFmtId="0" fontId="0" fillId="0" borderId="34" xfId="0" applyBorder="1" applyAlignment="1">
      <alignment horizontal="center"/>
    </xf>
    <xf numFmtId="0" fontId="2" fillId="0" borderId="0" xfId="0" applyFont="1" applyAlignment="1"/>
    <xf numFmtId="0" fontId="0" fillId="18" borderId="39" xfId="0" applyFill="1" applyBorder="1" applyAlignment="1"/>
    <xf numFmtId="0" fontId="0" fillId="18" borderId="36" xfId="0" applyFill="1" applyBorder="1" applyAlignment="1"/>
    <xf numFmtId="0" fontId="0" fillId="18" borderId="40" xfId="0" applyFill="1" applyBorder="1" applyAlignment="1"/>
    <xf numFmtId="0" fontId="0" fillId="18" borderId="11" xfId="0" applyFill="1" applyBorder="1" applyAlignment="1"/>
    <xf numFmtId="0" fontId="0" fillId="11" borderId="31" xfId="0" applyFill="1" applyBorder="1" applyAlignment="1" applyProtection="1"/>
    <xf numFmtId="0" fontId="0" fillId="11" borderId="14" xfId="0" applyFill="1" applyBorder="1" applyAlignment="1" applyProtection="1"/>
    <xf numFmtId="0" fontId="33" fillId="17" borderId="42" xfId="0" applyFont="1" applyFill="1" applyBorder="1" applyAlignment="1" applyProtection="1"/>
    <xf numFmtId="0" fontId="0" fillId="11" borderId="10" xfId="0" applyFill="1" applyBorder="1" applyAlignment="1" applyProtection="1"/>
    <xf numFmtId="0" fontId="0" fillId="11" borderId="43" xfId="0" applyFill="1" applyBorder="1" applyAlignment="1" applyProtection="1"/>
    <xf numFmtId="0" fontId="7" fillId="0" borderId="0" xfId="0" applyFont="1"/>
    <xf numFmtId="0" fontId="7" fillId="9" borderId="0" xfId="0" applyFont="1" applyFill="1" applyAlignment="1"/>
    <xf numFmtId="0" fontId="7" fillId="0" borderId="0" xfId="0" applyFont="1" applyBorder="1"/>
    <xf numFmtId="0" fontId="7" fillId="9" borderId="44" xfId="0" applyFont="1" applyFill="1" applyBorder="1"/>
    <xf numFmtId="0" fontId="7" fillId="9" borderId="1" xfId="0" applyFont="1" applyFill="1" applyBorder="1"/>
    <xf numFmtId="0" fontId="3" fillId="0" borderId="0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2" fontId="36" fillId="11" borderId="1" xfId="0" applyNumberFormat="1" applyFont="1" applyFill="1" applyBorder="1"/>
    <xf numFmtId="0" fontId="8" fillId="0" borderId="0" xfId="0" applyFont="1" applyFill="1" applyBorder="1" applyAlignment="1"/>
    <xf numFmtId="0" fontId="9" fillId="0" borderId="0" xfId="0" applyFont="1" applyFill="1" applyBorder="1" applyAlignment="1"/>
    <xf numFmtId="0" fontId="31" fillId="0" borderId="0" xfId="0" applyFont="1" applyFill="1" applyBorder="1" applyAlignment="1"/>
    <xf numFmtId="2" fontId="36" fillId="0" borderId="0" xfId="0" applyNumberFormat="1" applyFont="1" applyFill="1" applyBorder="1"/>
    <xf numFmtId="0" fontId="8" fillId="0" borderId="0" xfId="0" applyFont="1" applyAlignment="1"/>
    <xf numFmtId="0" fontId="9" fillId="0" borderId="0" xfId="0" applyFont="1"/>
    <xf numFmtId="0" fontId="9" fillId="0" borderId="0" xfId="0" applyFont="1" applyAlignment="1"/>
    <xf numFmtId="0" fontId="31" fillId="0" borderId="0" xfId="0" applyFont="1" applyAlignment="1"/>
    <xf numFmtId="0" fontId="0" fillId="0" borderId="46" xfId="0" applyBorder="1"/>
    <xf numFmtId="0" fontId="0" fillId="0" borderId="15" xfId="0" applyBorder="1"/>
    <xf numFmtId="14" fontId="0" fillId="0" borderId="15" xfId="0" applyNumberFormat="1" applyBorder="1"/>
    <xf numFmtId="0" fontId="0" fillId="0" borderId="47" xfId="0" applyBorder="1"/>
    <xf numFmtId="0" fontId="0" fillId="0" borderId="16" xfId="0" applyBorder="1"/>
    <xf numFmtId="0" fontId="0" fillId="0" borderId="18" xfId="0" applyBorder="1"/>
    <xf numFmtId="14" fontId="0" fillId="0" borderId="18" xfId="0" applyNumberFormat="1" applyBorder="1"/>
    <xf numFmtId="0" fontId="0" fillId="0" borderId="48" xfId="0" applyBorder="1"/>
    <xf numFmtId="0" fontId="0" fillId="0" borderId="12" xfId="0" applyBorder="1"/>
    <xf numFmtId="14" fontId="0" fillId="0" borderId="12" xfId="0" applyNumberFormat="1" applyBorder="1"/>
    <xf numFmtId="14" fontId="0" fillId="0" borderId="0" xfId="0" applyNumberFormat="1"/>
    <xf numFmtId="0" fontId="0" fillId="0" borderId="46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7" xfId="0" applyBorder="1" applyAlignment="1">
      <alignment horizontal="center"/>
    </xf>
    <xf numFmtId="49" fontId="0" fillId="0" borderId="12" xfId="0" applyNumberFormat="1" applyBorder="1" applyAlignment="1" applyProtection="1">
      <alignment horizontal="center" vertical="center"/>
    </xf>
    <xf numFmtId="49" fontId="0" fillId="16" borderId="12" xfId="0" applyNumberFormat="1" applyFill="1" applyBorder="1" applyAlignment="1" applyProtection="1">
      <alignment horizontal="center" vertical="center"/>
    </xf>
    <xf numFmtId="49" fontId="0" fillId="0" borderId="26" xfId="0" applyNumberFormat="1" applyBorder="1" applyAlignment="1" applyProtection="1">
      <alignment horizontal="center" vertical="center"/>
    </xf>
    <xf numFmtId="0" fontId="3" fillId="3" borderId="12" xfId="0" applyNumberFormat="1" applyFont="1" applyFill="1" applyBorder="1" applyAlignment="1" applyProtection="1">
      <alignment horizontal="center" vertical="center"/>
    </xf>
    <xf numFmtId="0" fontId="3" fillId="0" borderId="12" xfId="0" applyFont="1" applyFill="1" applyBorder="1" applyAlignment="1" applyProtection="1">
      <alignment horizontal="center"/>
    </xf>
    <xf numFmtId="0" fontId="3" fillId="0" borderId="12" xfId="0" applyFont="1" applyBorder="1" applyAlignment="1" applyProtection="1">
      <alignment horizontal="center"/>
    </xf>
    <xf numFmtId="0" fontId="19" fillId="0" borderId="12" xfId="0" applyFont="1" applyFill="1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7" fillId="0" borderId="10" xfId="1" applyNumberFormat="1" applyFont="1" applyBorder="1" applyAlignment="1" applyProtection="1">
      <alignment horizontal="center" vertical="center"/>
    </xf>
    <xf numFmtId="0" fontId="16" fillId="0" borderId="10" xfId="0" applyNumberFormat="1" applyFont="1" applyBorder="1" applyAlignment="1" applyProtection="1">
      <alignment horizontal="center" vertical="center"/>
    </xf>
    <xf numFmtId="0" fontId="38" fillId="11" borderId="14" xfId="0" applyFont="1" applyFill="1" applyBorder="1" applyAlignment="1" applyProtection="1">
      <alignment horizontal="center" vertical="center"/>
    </xf>
    <xf numFmtId="0" fontId="4" fillId="0" borderId="0" xfId="1" applyFont="1" applyAlignment="1">
      <alignment horizontal="center"/>
    </xf>
    <xf numFmtId="164" fontId="5" fillId="0" borderId="0" xfId="1" applyNumberFormat="1" applyFont="1" applyAlignment="1">
      <alignment horizontal="center"/>
    </xf>
    <xf numFmtId="0" fontId="0" fillId="11" borderId="49" xfId="0" applyFill="1" applyBorder="1" applyAlignment="1" applyProtection="1"/>
    <xf numFmtId="0" fontId="3" fillId="2" borderId="57" xfId="0" applyFont="1" applyFill="1" applyBorder="1" applyAlignment="1" applyProtection="1"/>
    <xf numFmtId="0" fontId="0" fillId="17" borderId="58" xfId="0" applyFill="1" applyBorder="1" applyAlignment="1" applyProtection="1">
      <alignment horizontal="left"/>
    </xf>
    <xf numFmtId="0" fontId="0" fillId="17" borderId="58" xfId="0" applyFill="1" applyBorder="1" applyAlignment="1" applyProtection="1">
      <alignment horizontal="center"/>
    </xf>
    <xf numFmtId="0" fontId="0" fillId="17" borderId="61" xfId="0" applyFill="1" applyBorder="1" applyAlignment="1" applyProtection="1">
      <alignment horizontal="center"/>
    </xf>
    <xf numFmtId="0" fontId="33" fillId="17" borderId="62" xfId="0" applyFont="1" applyFill="1" applyBorder="1" applyAlignment="1" applyProtection="1"/>
    <xf numFmtId="0" fontId="0" fillId="11" borderId="63" xfId="0" applyFill="1" applyBorder="1" applyAlignment="1" applyProtection="1"/>
    <xf numFmtId="0" fontId="0" fillId="11" borderId="64" xfId="0" applyFill="1" applyBorder="1" applyAlignment="1" applyProtection="1"/>
    <xf numFmtId="0" fontId="0" fillId="11" borderId="65" xfId="0" applyFill="1" applyBorder="1" applyAlignment="1" applyProtection="1"/>
    <xf numFmtId="0" fontId="0" fillId="2" borderId="58" xfId="0" applyFill="1" applyBorder="1" applyAlignment="1" applyProtection="1">
      <alignment horizontal="left"/>
    </xf>
    <xf numFmtId="0" fontId="0" fillId="17" borderId="71" xfId="0" applyFill="1" applyBorder="1" applyAlignment="1" applyProtection="1">
      <alignment horizontal="center"/>
    </xf>
    <xf numFmtId="0" fontId="0" fillId="11" borderId="25" xfId="0" applyFill="1" applyBorder="1" applyAlignment="1" applyProtection="1"/>
    <xf numFmtId="0" fontId="0" fillId="11" borderId="26" xfId="0" applyFill="1" applyBorder="1" applyAlignment="1" applyProtection="1"/>
    <xf numFmtId="0" fontId="39" fillId="19" borderId="50" xfId="0" applyFont="1" applyFill="1" applyBorder="1" applyAlignment="1"/>
    <xf numFmtId="0" fontId="39" fillId="19" borderId="59" xfId="0" applyFont="1" applyFill="1" applyBorder="1" applyAlignment="1"/>
    <xf numFmtId="0" fontId="32" fillId="0" borderId="0" xfId="0" applyFont="1" applyBorder="1" applyProtection="1"/>
    <xf numFmtId="0" fontId="3" fillId="17" borderId="57" xfId="0" applyFont="1" applyFill="1" applyBorder="1" applyAlignment="1" applyProtection="1"/>
    <xf numFmtId="0" fontId="0" fillId="18" borderId="72" xfId="0" applyFill="1" applyBorder="1" applyAlignment="1"/>
    <xf numFmtId="0" fontId="0" fillId="18" borderId="73" xfId="0" applyFill="1" applyBorder="1" applyAlignment="1"/>
    <xf numFmtId="0" fontId="0" fillId="11" borderId="51" xfId="0" applyFill="1" applyBorder="1" applyAlignment="1" applyProtection="1"/>
    <xf numFmtId="0" fontId="0" fillId="11" borderId="74" xfId="0" applyFill="1" applyBorder="1" applyAlignment="1" applyProtection="1"/>
    <xf numFmtId="0" fontId="39" fillId="19" borderId="38" xfId="0" applyFont="1" applyFill="1" applyBorder="1" applyAlignment="1"/>
    <xf numFmtId="0" fontId="3" fillId="3" borderId="75" xfId="0" applyFont="1" applyFill="1" applyBorder="1" applyAlignment="1" applyProtection="1">
      <alignment horizontal="center"/>
      <protection locked="0"/>
    </xf>
    <xf numFmtId="0" fontId="3" fillId="3" borderId="52" xfId="0" applyFont="1" applyFill="1" applyBorder="1" applyAlignment="1" applyProtection="1">
      <alignment horizontal="center"/>
      <protection locked="0"/>
    </xf>
    <xf numFmtId="0" fontId="3" fillId="3" borderId="60" xfId="0" applyFont="1" applyFill="1" applyBorder="1" applyAlignment="1" applyProtection="1">
      <alignment horizontal="center"/>
      <protection locked="0"/>
    </xf>
    <xf numFmtId="0" fontId="3" fillId="3" borderId="76" xfId="0" applyFont="1" applyFill="1" applyBorder="1" applyAlignment="1" applyProtection="1">
      <alignment horizontal="center"/>
      <protection locked="0"/>
    </xf>
    <xf numFmtId="0" fontId="3" fillId="3" borderId="12" xfId="0" applyFont="1" applyFill="1" applyBorder="1" applyAlignment="1" applyProtection="1">
      <alignment horizontal="center"/>
      <protection locked="0"/>
    </xf>
    <xf numFmtId="0" fontId="3" fillId="3" borderId="21" xfId="0" applyFont="1" applyFill="1" applyBorder="1" applyAlignment="1" applyProtection="1">
      <alignment horizontal="center"/>
      <protection locked="0"/>
    </xf>
    <xf numFmtId="0" fontId="3" fillId="3" borderId="77" xfId="0" applyFont="1" applyFill="1" applyBorder="1" applyAlignment="1" applyProtection="1">
      <alignment horizontal="center"/>
      <protection locked="0"/>
    </xf>
    <xf numFmtId="0" fontId="3" fillId="3" borderId="26" xfId="0" applyFont="1" applyFill="1" applyBorder="1" applyAlignment="1" applyProtection="1">
      <alignment horizontal="center"/>
      <protection locked="0"/>
    </xf>
    <xf numFmtId="0" fontId="3" fillId="3" borderId="27" xfId="0" applyFont="1" applyFill="1" applyBorder="1" applyAlignment="1" applyProtection="1">
      <alignment horizontal="center"/>
      <protection locked="0"/>
    </xf>
    <xf numFmtId="0" fontId="32" fillId="0" borderId="41" xfId="0" applyFont="1" applyBorder="1" applyProtection="1"/>
    <xf numFmtId="0" fontId="0" fillId="11" borderId="78" xfId="0" applyFill="1" applyBorder="1" applyAlignment="1" applyProtection="1"/>
    <xf numFmtId="0" fontId="3" fillId="2" borderId="79" xfId="0" applyFont="1" applyFill="1" applyBorder="1" applyAlignment="1" applyProtection="1"/>
    <xf numFmtId="168" fontId="19" fillId="10" borderId="12" xfId="0" applyNumberFormat="1" applyFont="1" applyFill="1" applyBorder="1" applyAlignment="1" applyProtection="1">
      <alignment horizontal="center" vertical="center"/>
    </xf>
    <xf numFmtId="0" fontId="0" fillId="11" borderId="80" xfId="0" applyFill="1" applyBorder="1" applyAlignment="1" applyProtection="1"/>
    <xf numFmtId="0" fontId="0" fillId="17" borderId="81" xfId="0" applyFill="1" applyBorder="1" applyAlignment="1" applyProtection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/>
    <xf numFmtId="7" fontId="7" fillId="0" borderId="0" xfId="0" applyNumberFormat="1" applyFont="1"/>
    <xf numFmtId="49" fontId="0" fillId="3" borderId="1" xfId="0" applyNumberFormat="1" applyFill="1" applyBorder="1" applyAlignment="1" applyProtection="1">
      <alignment horizontal="left" vertical="center"/>
      <protection locked="0"/>
    </xf>
    <xf numFmtId="0" fontId="40" fillId="0" borderId="0" xfId="1" applyFont="1" applyAlignment="1">
      <alignment horizontal="center"/>
    </xf>
    <xf numFmtId="0" fontId="2" fillId="0" borderId="0" xfId="0" applyFont="1" applyBorder="1" applyProtection="1"/>
    <xf numFmtId="0" fontId="2" fillId="0" borderId="0" xfId="0" applyFont="1" applyAlignment="1">
      <alignment horizontal="center"/>
    </xf>
    <xf numFmtId="0" fontId="2" fillId="0" borderId="82" xfId="0" applyFont="1" applyBorder="1" applyProtection="1"/>
    <xf numFmtId="0" fontId="2" fillId="0" borderId="79" xfId="0" applyFont="1" applyBorder="1" applyProtection="1"/>
    <xf numFmtId="0" fontId="12" fillId="0" borderId="0" xfId="0" applyFont="1"/>
    <xf numFmtId="0" fontId="8" fillId="0" borderId="0" xfId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0" fillId="0" borderId="0" xfId="0" applyAlignment="1">
      <alignment vertical="center"/>
    </xf>
    <xf numFmtId="164" fontId="5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4" fillId="0" borderId="0" xfId="1" applyFont="1" applyBorder="1" applyAlignment="1" applyProtection="1">
      <alignment horizontal="left"/>
    </xf>
    <xf numFmtId="0" fontId="15" fillId="0" borderId="0" xfId="0" applyFont="1" applyFill="1" applyBorder="1" applyAlignment="1" applyProtection="1">
      <alignment horizontal="left"/>
    </xf>
    <xf numFmtId="0" fontId="0" fillId="0" borderId="0" xfId="0" applyAlignment="1" applyProtection="1"/>
    <xf numFmtId="0" fontId="0" fillId="0" borderId="7" xfId="0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9" fillId="0" borderId="0" xfId="1" applyFont="1" applyBorder="1" applyAlignment="1" applyProtection="1">
      <alignment horizontal="left"/>
    </xf>
    <xf numFmtId="0" fontId="0" fillId="0" borderId="0" xfId="0" applyFont="1" applyBorder="1" applyAlignment="1">
      <alignment horizontal="left"/>
    </xf>
    <xf numFmtId="0" fontId="24" fillId="0" borderId="0" xfId="0" applyFont="1" applyFill="1" applyBorder="1" applyAlignment="1" applyProtection="1">
      <alignment horizontal="center" vertical="center" wrapText="1"/>
    </xf>
    <xf numFmtId="0" fontId="4" fillId="0" borderId="0" xfId="1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14" fontId="0" fillId="0" borderId="3" xfId="0" applyNumberFormat="1" applyBorder="1" applyAlignment="1" applyProtection="1">
      <alignment horizontal="center" vertical="center"/>
    </xf>
    <xf numFmtId="14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164" fontId="5" fillId="0" borderId="0" xfId="1" applyNumberFormat="1" applyFont="1" applyBorder="1" applyAlignment="1" applyProtection="1">
      <alignment horizontal="center" vertical="center"/>
    </xf>
    <xf numFmtId="164" fontId="0" fillId="0" borderId="0" xfId="0" applyNumberFormat="1" applyAlignment="1" applyProtection="1">
      <alignment horizontal="center" vertical="center"/>
    </xf>
    <xf numFmtId="0" fontId="30" fillId="0" borderId="0" xfId="0" applyFont="1" applyFill="1" applyAlignment="1" applyProtection="1">
      <alignment horizontal="center"/>
    </xf>
    <xf numFmtId="0" fontId="12" fillId="6" borderId="15" xfId="0" applyFont="1" applyFill="1" applyBorder="1" applyAlignment="1" applyProtection="1">
      <alignment horizontal="center"/>
    </xf>
    <xf numFmtId="0" fontId="12" fillId="13" borderId="15" xfId="0" applyFont="1" applyFill="1" applyBorder="1" applyAlignment="1" applyProtection="1">
      <alignment horizontal="center"/>
    </xf>
    <xf numFmtId="0" fontId="4" fillId="0" borderId="0" xfId="1" applyFont="1" applyAlignment="1" applyProtection="1">
      <alignment horizontal="center" vertical="center"/>
    </xf>
    <xf numFmtId="164" fontId="5" fillId="0" borderId="0" xfId="1" applyNumberFormat="1" applyFont="1" applyAlignment="1" applyProtection="1">
      <alignment horizontal="center" vertical="center"/>
    </xf>
    <xf numFmtId="0" fontId="30" fillId="0" borderId="0" xfId="0" applyFont="1" applyAlignment="1" applyProtection="1">
      <alignment horizontal="center"/>
    </xf>
    <xf numFmtId="14" fontId="5" fillId="0" borderId="0" xfId="1" applyNumberFormat="1" applyFont="1" applyBorder="1" applyAlignment="1" applyProtection="1">
      <alignment horizontal="center" vertical="center"/>
    </xf>
    <xf numFmtId="0" fontId="26" fillId="2" borderId="28" xfId="0" applyFont="1" applyFill="1" applyBorder="1" applyAlignment="1"/>
    <xf numFmtId="0" fontId="0" fillId="0" borderId="29" xfId="0" applyBorder="1" applyAlignment="1"/>
    <xf numFmtId="0" fontId="0" fillId="3" borderId="28" xfId="0" applyFill="1" applyBorder="1" applyAlignment="1" applyProtection="1">
      <protection locked="0"/>
    </xf>
    <xf numFmtId="0" fontId="0" fillId="3" borderId="30" xfId="0" applyFill="1" applyBorder="1" applyAlignment="1" applyProtection="1">
      <protection locked="0"/>
    </xf>
    <xf numFmtId="0" fontId="0" fillId="3" borderId="29" xfId="0" applyFill="1" applyBorder="1" applyAlignment="1" applyProtection="1">
      <protection locked="0"/>
    </xf>
    <xf numFmtId="0" fontId="4" fillId="0" borderId="0" xfId="1" applyFont="1" applyAlignment="1">
      <alignment horizontal="center"/>
    </xf>
    <xf numFmtId="164" fontId="5" fillId="0" borderId="0" xfId="1" applyNumberFormat="1" applyFont="1" applyAlignment="1">
      <alignment horizontal="center"/>
    </xf>
    <xf numFmtId="0" fontId="0" fillId="0" borderId="0" xfId="0" applyAlignment="1"/>
    <xf numFmtId="0" fontId="3" fillId="3" borderId="32" xfId="0" applyFont="1" applyFill="1" applyBorder="1" applyAlignment="1" applyProtection="1">
      <alignment horizontal="left"/>
      <protection locked="0"/>
    </xf>
    <xf numFmtId="0" fontId="3" fillId="3" borderId="53" xfId="0" applyFont="1" applyFill="1" applyBorder="1" applyAlignment="1" applyProtection="1">
      <alignment horizontal="left"/>
      <protection locked="0"/>
    </xf>
    <xf numFmtId="0" fontId="3" fillId="3" borderId="69" xfId="0" applyFont="1" applyFill="1" applyBorder="1" applyAlignment="1" applyProtection="1">
      <alignment horizontal="left"/>
      <protection locked="0"/>
    </xf>
    <xf numFmtId="0" fontId="26" fillId="2" borderId="54" xfId="0" applyFont="1" applyFill="1" applyBorder="1" applyAlignment="1" applyProtection="1">
      <alignment horizontal="left"/>
    </xf>
    <xf numFmtId="0" fontId="26" fillId="2" borderId="55" xfId="0" applyFont="1" applyFill="1" applyBorder="1" applyAlignment="1" applyProtection="1">
      <alignment horizontal="left"/>
    </xf>
    <xf numFmtId="0" fontId="26" fillId="2" borderId="56" xfId="0" applyFont="1" applyFill="1" applyBorder="1" applyAlignment="1" applyProtection="1">
      <alignment horizontal="left"/>
    </xf>
    <xf numFmtId="0" fontId="3" fillId="3" borderId="28" xfId="0" applyFont="1" applyFill="1" applyBorder="1" applyAlignment="1" applyProtection="1">
      <alignment horizontal="left"/>
      <protection locked="0"/>
    </xf>
    <xf numFmtId="0" fontId="3" fillId="3" borderId="30" xfId="0" applyFont="1" applyFill="1" applyBorder="1" applyAlignment="1" applyProtection="1">
      <alignment horizontal="left"/>
      <protection locked="0"/>
    </xf>
    <xf numFmtId="0" fontId="3" fillId="3" borderId="70" xfId="0" applyFont="1" applyFill="1" applyBorder="1" applyAlignment="1" applyProtection="1">
      <alignment horizontal="left"/>
      <protection locked="0"/>
    </xf>
    <xf numFmtId="0" fontId="26" fillId="2" borderId="66" xfId="0" applyFont="1" applyFill="1" applyBorder="1" applyAlignment="1" applyProtection="1">
      <alignment horizontal="left"/>
    </xf>
    <xf numFmtId="0" fontId="26" fillId="2" borderId="67" xfId="0" applyFont="1" applyFill="1" applyBorder="1" applyAlignment="1" applyProtection="1">
      <alignment horizontal="left"/>
    </xf>
    <xf numFmtId="0" fontId="26" fillId="2" borderId="68" xfId="0" applyFont="1" applyFill="1" applyBorder="1" applyAlignment="1" applyProtection="1">
      <alignment horizontal="left"/>
    </xf>
    <xf numFmtId="0" fontId="3" fillId="3" borderId="41" xfId="0" applyFont="1" applyFill="1" applyBorder="1" applyAlignment="1" applyProtection="1">
      <alignment horizontal="left"/>
      <protection locked="0"/>
    </xf>
    <xf numFmtId="0" fontId="3" fillId="3" borderId="0" xfId="0" applyFont="1" applyFill="1" applyBorder="1" applyAlignment="1" applyProtection="1">
      <alignment horizontal="left"/>
      <protection locked="0"/>
    </xf>
    <xf numFmtId="0" fontId="3" fillId="3" borderId="47" xfId="0" applyFont="1" applyFill="1" applyBorder="1" applyAlignment="1" applyProtection="1">
      <alignment horizontal="left"/>
      <protection locked="0"/>
    </xf>
    <xf numFmtId="0" fontId="26" fillId="17" borderId="66" xfId="0" applyFont="1" applyFill="1" applyBorder="1" applyAlignment="1" applyProtection="1">
      <alignment horizontal="left"/>
    </xf>
    <xf numFmtId="0" fontId="26" fillId="17" borderId="67" xfId="0" applyFont="1" applyFill="1" applyBorder="1" applyAlignment="1" applyProtection="1">
      <alignment horizontal="left"/>
    </xf>
    <xf numFmtId="0" fontId="26" fillId="17" borderId="68" xfId="0" applyFont="1" applyFill="1" applyBorder="1" applyAlignment="1" applyProtection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11" borderId="1" xfId="0" applyFont="1" applyFill="1" applyBorder="1" applyAlignment="1"/>
    <xf numFmtId="0" fontId="0" fillId="11" borderId="1" xfId="0" applyFill="1" applyBorder="1" applyAlignment="1"/>
    <xf numFmtId="0" fontId="7" fillId="11" borderId="1" xfId="0" applyFont="1" applyFill="1" applyBorder="1" applyAlignment="1">
      <alignment horizontal="left"/>
    </xf>
    <xf numFmtId="0" fontId="7" fillId="11" borderId="28" xfId="0" applyFont="1" applyFill="1" applyBorder="1" applyAlignment="1">
      <alignment horizontal="left"/>
    </xf>
    <xf numFmtId="0" fontId="7" fillId="11" borderId="30" xfId="0" applyFont="1" applyFill="1" applyBorder="1" applyAlignment="1">
      <alignment horizontal="left"/>
    </xf>
    <xf numFmtId="0" fontId="0" fillId="11" borderId="29" xfId="0" applyFill="1" applyBorder="1" applyAlignment="1">
      <alignment horizontal="left"/>
    </xf>
    <xf numFmtId="0" fontId="8" fillId="9" borderId="35" xfId="0" applyFont="1" applyFill="1" applyBorder="1" applyAlignment="1"/>
    <xf numFmtId="0" fontId="8" fillId="9" borderId="45" xfId="0" applyFont="1" applyFill="1" applyBorder="1" applyAlignment="1"/>
    <xf numFmtId="0" fontId="9" fillId="0" borderId="35" xfId="0" applyFont="1" applyFill="1" applyBorder="1" applyAlignment="1"/>
    <xf numFmtId="0" fontId="31" fillId="0" borderId="36" xfId="0" applyFont="1" applyBorder="1" applyAlignment="1"/>
    <xf numFmtId="0" fontId="31" fillId="0" borderId="45" xfId="0" applyFont="1" applyBorder="1" applyAlignment="1"/>
    <xf numFmtId="0" fontId="8" fillId="0" borderId="0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0" fontId="34" fillId="0" borderId="0" xfId="0" applyFont="1" applyAlignment="1" applyProtection="1">
      <alignment horizontal="center"/>
    </xf>
    <xf numFmtId="0" fontId="35" fillId="11" borderId="0" xfId="0" applyFont="1" applyFill="1" applyAlignment="1"/>
    <xf numFmtId="0" fontId="0" fillId="11" borderId="0" xfId="0" applyFill="1" applyAlignment="1"/>
    <xf numFmtId="0" fontId="7" fillId="9" borderId="1" xfId="0" applyFont="1" applyFill="1" applyBorder="1" applyAlignment="1"/>
    <xf numFmtId="0" fontId="0" fillId="0" borderId="43" xfId="0" applyBorder="1" applyAlignment="1" applyProtection="1">
      <alignment horizontal="center"/>
      <protection locked="0"/>
    </xf>
    <xf numFmtId="0" fontId="37" fillId="0" borderId="0" xfId="0" applyFont="1" applyAlignment="1">
      <alignment horizontal="center"/>
    </xf>
    <xf numFmtId="0" fontId="0" fillId="0" borderId="10" xfId="0" applyBorder="1" applyAlignment="1" applyProtection="1">
      <alignment horizontal="center"/>
      <protection locked="0"/>
    </xf>
  </cellXfs>
  <cellStyles count="2">
    <cellStyle name="Standard" xfId="0" builtinId="0"/>
    <cellStyle name="Standard 2" xfId="1" xr:uid="{00000000-0005-0000-0000-000001000000}"/>
  </cellStyles>
  <dxfs count="19">
    <dxf>
      <font>
        <color theme="0" tint="-0.24994659260841701"/>
      </font>
    </dxf>
    <dxf>
      <font>
        <color rgb="FF32B4C8"/>
      </font>
    </dxf>
    <dxf>
      <font>
        <color theme="6" tint="0.59996337778862885"/>
      </font>
    </dxf>
    <dxf>
      <font>
        <color rgb="FF32B4C8"/>
      </font>
    </dxf>
    <dxf>
      <font>
        <color theme="6" tint="0.59996337778862885"/>
      </font>
    </dxf>
    <dxf>
      <font>
        <color rgb="FF32B4C8"/>
      </font>
    </dxf>
    <dxf>
      <font>
        <color rgb="FF32B4C8"/>
      </font>
    </dxf>
    <dxf>
      <font>
        <color theme="6" tint="0.59996337778862885"/>
      </font>
    </dxf>
    <dxf>
      <font>
        <color rgb="FF32B4C8"/>
      </font>
    </dxf>
    <dxf>
      <font>
        <color theme="6" tint="0.59996337778862885"/>
      </font>
    </dxf>
    <dxf>
      <font>
        <color rgb="FF32B4C8"/>
      </font>
    </dxf>
    <dxf>
      <font>
        <color rgb="FF32B4C8"/>
      </font>
    </dxf>
    <dxf>
      <font>
        <color theme="6" tint="0.59996337778862885"/>
      </font>
    </dxf>
    <dxf>
      <font>
        <color rgb="FF32B4C8"/>
      </font>
    </dxf>
    <dxf>
      <font>
        <color theme="6" tint="0.59996337778862885"/>
      </font>
    </dxf>
    <dxf>
      <font>
        <color rgb="FF32B4C8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3999450666829432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theme" Target="theme/theme1.xml" /><Relationship Id="rId2" Type="http://schemas.openxmlformats.org/officeDocument/2006/relationships/worksheet" Target="worksheets/sheet2.xml" /><Relationship Id="rId16" Type="http://schemas.openxmlformats.org/officeDocument/2006/relationships/externalLink" Target="externalLinks/externalLink1.xml" /><Relationship Id="rId20" Type="http://schemas.openxmlformats.org/officeDocument/2006/relationships/calcChain" Target="calcChain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10" Type="http://schemas.openxmlformats.org/officeDocument/2006/relationships/worksheet" Target="worksheets/sheet10.xml" /><Relationship Id="rId19" Type="http://schemas.openxmlformats.org/officeDocument/2006/relationships/sharedStrings" Target="sharedStrings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 /><Relationship Id="rId1" Type="http://schemas.openxmlformats.org/officeDocument/2006/relationships/image" Target="../media/image1.png" 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 /><Relationship Id="rId1" Type="http://schemas.openxmlformats.org/officeDocument/2006/relationships/image" Target="../media/image1.png" 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2.wdp" /><Relationship Id="rId1" Type="http://schemas.openxmlformats.org/officeDocument/2006/relationships/image" Target="../media/image2.png" 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3.wdp" /><Relationship Id="rId1" Type="http://schemas.openxmlformats.org/officeDocument/2006/relationships/image" Target="../media/image3.png" 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4.wdp" /><Relationship Id="rId1" Type="http://schemas.openxmlformats.org/officeDocument/2006/relationships/image" Target="../media/image4.png" 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5.wdp" /><Relationship Id="rId1" Type="http://schemas.openxmlformats.org/officeDocument/2006/relationships/image" Target="../media/image5.png" 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6.wdp" /><Relationship Id="rId1" Type="http://schemas.openxmlformats.org/officeDocument/2006/relationships/image" Target="../media/image6.png" 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1.wdp" /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2647950</xdr:colOff>
      <xdr:row>0</xdr:row>
      <xdr:rowOff>361950</xdr:rowOff>
    </xdr:from>
    <xdr:to>
      <xdr:col>3</xdr:col>
      <xdr:colOff>1285875</xdr:colOff>
      <xdr:row>6</xdr:row>
      <xdr:rowOff>226971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43" b="98539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361950"/>
          <a:ext cx="2314575" cy="16366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29</xdr:col>
      <xdr:colOff>219075</xdr:colOff>
      <xdr:row>0</xdr:row>
      <xdr:rowOff>333375</xdr:rowOff>
    </xdr:from>
    <xdr:to>
      <xdr:col>32</xdr:col>
      <xdr:colOff>266700</xdr:colOff>
      <xdr:row>5</xdr:row>
      <xdr:rowOff>122196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43" b="98539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333375"/>
          <a:ext cx="2314575" cy="16366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171450</xdr:colOff>
      <xdr:row>0</xdr:row>
      <xdr:rowOff>38101</xdr:rowOff>
    </xdr:from>
    <xdr:to>
      <xdr:col>19</xdr:col>
      <xdr:colOff>66675</xdr:colOff>
      <xdr:row>5</xdr:row>
      <xdr:rowOff>42330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43" b="98539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38101"/>
          <a:ext cx="2066925" cy="14615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1952625</xdr:colOff>
      <xdr:row>0</xdr:row>
      <xdr:rowOff>123904</xdr:rowOff>
    </xdr:from>
    <xdr:to>
      <xdr:col>7</xdr:col>
      <xdr:colOff>676275</xdr:colOff>
      <xdr:row>6</xdr:row>
      <xdr:rowOff>55521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43" b="98539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23904"/>
          <a:ext cx="2705100" cy="19128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0</xdr:row>
      <xdr:rowOff>85726</xdr:rowOff>
    </xdr:from>
    <xdr:to>
      <xdr:col>15</xdr:col>
      <xdr:colOff>260273</xdr:colOff>
      <xdr:row>6</xdr:row>
      <xdr:rowOff>65047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43" b="98539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5" y="85726"/>
          <a:ext cx="2812973" cy="19890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371475</xdr:colOff>
      <xdr:row>0</xdr:row>
      <xdr:rowOff>219075</xdr:rowOff>
    </xdr:from>
    <xdr:to>
      <xdr:col>21</xdr:col>
      <xdr:colOff>1381125</xdr:colOff>
      <xdr:row>6</xdr:row>
      <xdr:rowOff>160296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43" b="98539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219075"/>
          <a:ext cx="2771775" cy="19605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304800</xdr:colOff>
      <xdr:row>0</xdr:row>
      <xdr:rowOff>66675</xdr:rowOff>
    </xdr:from>
    <xdr:to>
      <xdr:col>22</xdr:col>
      <xdr:colOff>148566</xdr:colOff>
      <xdr:row>5</xdr:row>
      <xdr:rowOff>169821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43" b="98539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0" y="66675"/>
          <a:ext cx="2691741" cy="19033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200025</xdr:colOff>
      <xdr:row>0</xdr:row>
      <xdr:rowOff>76200</xdr:rowOff>
    </xdr:from>
    <xdr:to>
      <xdr:col>10</xdr:col>
      <xdr:colOff>171450</xdr:colOff>
      <xdr:row>4</xdr:row>
      <xdr:rowOff>188871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43" b="98539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76200"/>
          <a:ext cx="2314575" cy="16366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nrad-bdr.de/upload/file/2018/SET_2019_Anmeldeformular.xlsx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füllhinweise"/>
      <sheetName val="Jury"/>
      <sheetName val="Küren"/>
      <sheetName val="Hockey"/>
      <sheetName val="Teilnehmer"/>
      <sheetName val="Kommentare"/>
      <sheetName val="inter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t</v>
          </cell>
        </row>
        <row r="3">
          <cell r="A3" t="str">
            <v>p</v>
          </cell>
        </row>
        <row r="4">
          <cell r="A4" t="str">
            <v>a</v>
          </cell>
        </row>
        <row r="5">
          <cell r="A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Relationship Id="rId1" Type="http://schemas.openxmlformats.org/officeDocument/2006/relationships/printerSettings" Target="../printerSettings/printerSettings10.bin" 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Relationship Id="rId1" Type="http://schemas.openxmlformats.org/officeDocument/2006/relationships/printerSettings" Target="../printerSettings/printerSettings11.bin" 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 /><Relationship Id="rId2" Type="http://schemas.openxmlformats.org/officeDocument/2006/relationships/drawing" Target="../drawings/drawing2.xml" /><Relationship Id="rId1" Type="http://schemas.openxmlformats.org/officeDocument/2006/relationships/printerSettings" Target="../printerSettings/printerSettings2.bin" /><Relationship Id="rId4" Type="http://schemas.openxmlformats.org/officeDocument/2006/relationships/comments" Target="../comments1.xml" 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D40"/>
  <sheetViews>
    <sheetView showGridLines="0" showRowColHeaders="0" zoomScaleNormal="100" workbookViewId="0" xr3:uid="{AEA406A1-0E4B-5B11-9CD5-51D6E497D94C}">
      <selection activeCell="C6" sqref="C6"/>
    </sheetView>
  </sheetViews>
  <sheetFormatPr defaultColWidth="10.89453125" defaultRowHeight="15" x14ac:dyDescent="0.2"/>
  <cols>
    <col min="1" max="1" width="20.3125" style="1" customWidth="1"/>
    <col min="2" max="2" width="25.2890625" style="1" customWidth="1"/>
    <col min="3" max="3" width="55.15234375" style="1" customWidth="1"/>
    <col min="4" max="4" width="20.71484375" style="1" customWidth="1"/>
    <col min="5" max="16384" width="10.89453125" style="1"/>
  </cols>
  <sheetData>
    <row r="1" spans="1:4" ht="33.75" customHeight="1" x14ac:dyDescent="0.2">
      <c r="A1" s="262" t="s">
        <v>175</v>
      </c>
      <c r="B1" s="263"/>
      <c r="C1" s="263"/>
      <c r="D1" s="263"/>
    </row>
    <row r="2" spans="1:4" ht="27.75" x14ac:dyDescent="0.2">
      <c r="B2" s="264" t="s">
        <v>176</v>
      </c>
      <c r="C2" s="264"/>
    </row>
    <row r="4" spans="1:4" ht="27.75" x14ac:dyDescent="0.2">
      <c r="B4" s="265" t="s">
        <v>0</v>
      </c>
      <c r="C4" s="265"/>
    </row>
    <row r="5" spans="1:4" ht="15.75" thickBot="1" x14ac:dyDescent="0.25"/>
    <row r="6" spans="1:4" ht="19.5" customHeight="1" thickBot="1" x14ac:dyDescent="0.25">
      <c r="B6" s="2" t="s">
        <v>1</v>
      </c>
      <c r="C6" s="3" t="s">
        <v>182</v>
      </c>
    </row>
    <row r="7" spans="1:4" ht="19.5" customHeight="1" thickBot="1" x14ac:dyDescent="0.25">
      <c r="B7" s="2" t="s">
        <v>2</v>
      </c>
      <c r="C7" s="3" t="s">
        <v>3</v>
      </c>
    </row>
    <row r="8" spans="1:4" ht="19.5" customHeight="1" thickBot="1" x14ac:dyDescent="0.25">
      <c r="B8" s="2" t="s">
        <v>4</v>
      </c>
      <c r="C8" s="3" t="s">
        <v>4</v>
      </c>
    </row>
    <row r="9" spans="1:4" ht="19.5" customHeight="1" thickBot="1" x14ac:dyDescent="0.25">
      <c r="B9" s="2" t="s">
        <v>5</v>
      </c>
      <c r="C9" s="4" t="s">
        <v>5</v>
      </c>
    </row>
    <row r="10" spans="1:4" ht="19.5" customHeight="1" thickBot="1" x14ac:dyDescent="0.25">
      <c r="B10" s="2" t="s">
        <v>6</v>
      </c>
      <c r="C10" s="3" t="s">
        <v>7</v>
      </c>
    </row>
    <row r="11" spans="1:4" ht="19.5" customHeight="1" thickBot="1" x14ac:dyDescent="0.25">
      <c r="B11" s="2" t="s">
        <v>8</v>
      </c>
      <c r="C11" s="3" t="s">
        <v>9</v>
      </c>
    </row>
    <row r="12" spans="1:4" ht="19.5" customHeight="1" thickBot="1" x14ac:dyDescent="0.25">
      <c r="B12" s="2" t="s">
        <v>10</v>
      </c>
      <c r="C12" s="252" t="s">
        <v>10</v>
      </c>
    </row>
    <row r="13" spans="1:4" ht="19.5" customHeight="1" thickBot="1" x14ac:dyDescent="0.25">
      <c r="B13" s="2" t="s">
        <v>11</v>
      </c>
      <c r="C13" s="252" t="s">
        <v>11</v>
      </c>
    </row>
    <row r="16" spans="1:4" ht="18" x14ac:dyDescent="0.2">
      <c r="B16" s="259" t="s">
        <v>12</v>
      </c>
      <c r="C16" s="259"/>
    </row>
    <row r="17" spans="2:3" ht="18" hidden="1" x14ac:dyDescent="0.2">
      <c r="B17" s="5" t="s">
        <v>13</v>
      </c>
      <c r="C17" s="6">
        <v>0</v>
      </c>
    </row>
    <row r="18" spans="2:3" ht="18" x14ac:dyDescent="0.2">
      <c r="B18" s="5" t="s">
        <v>171</v>
      </c>
      <c r="C18" s="6">
        <v>30</v>
      </c>
    </row>
    <row r="19" spans="2:3" ht="18" hidden="1" x14ac:dyDescent="0.2">
      <c r="B19" s="5" t="s">
        <v>14</v>
      </c>
      <c r="C19" s="6">
        <v>0</v>
      </c>
    </row>
    <row r="20" spans="2:3" ht="18" hidden="1" x14ac:dyDescent="0.2">
      <c r="B20" s="5"/>
      <c r="C20" s="6"/>
    </row>
    <row r="21" spans="2:3" ht="18" hidden="1" x14ac:dyDescent="0.2">
      <c r="B21" s="259" t="s">
        <v>15</v>
      </c>
      <c r="C21" s="259"/>
    </row>
    <row r="22" spans="2:3" ht="18" hidden="1" x14ac:dyDescent="0.2">
      <c r="B22" s="5" t="str">
        <f>B17</f>
        <v>????-Mitglied</v>
      </c>
      <c r="C22" s="6">
        <v>0</v>
      </c>
    </row>
    <row r="23" spans="2:3" ht="18" hidden="1" x14ac:dyDescent="0.2">
      <c r="B23" s="5" t="str">
        <f>B18</f>
        <v>Startgebür:</v>
      </c>
      <c r="C23" s="6">
        <v>0</v>
      </c>
    </row>
    <row r="24" spans="2:3" ht="18" hidden="1" x14ac:dyDescent="0.2">
      <c r="B24" s="5"/>
      <c r="C24" s="6"/>
    </row>
    <row r="25" spans="2:3" ht="18" hidden="1" x14ac:dyDescent="0.2">
      <c r="B25" s="259" t="s">
        <v>16</v>
      </c>
      <c r="C25" s="259"/>
    </row>
    <row r="26" spans="2:3" ht="18" hidden="1" x14ac:dyDescent="0.2">
      <c r="B26" s="5" t="s">
        <v>17</v>
      </c>
      <c r="C26" s="6">
        <v>0</v>
      </c>
    </row>
    <row r="27" spans="2:3" ht="18" hidden="1" x14ac:dyDescent="0.2">
      <c r="B27" s="5" t="s">
        <v>18</v>
      </c>
      <c r="C27" s="6">
        <v>0</v>
      </c>
    </row>
    <row r="28" spans="2:3" ht="18" hidden="1" x14ac:dyDescent="0.2">
      <c r="B28" s="5"/>
      <c r="C28" s="6"/>
    </row>
    <row r="29" spans="2:3" ht="18" hidden="1" x14ac:dyDescent="0.2">
      <c r="B29" s="259" t="s">
        <v>19</v>
      </c>
      <c r="C29" s="259"/>
    </row>
    <row r="30" spans="2:3" ht="18" hidden="1" x14ac:dyDescent="0.2">
      <c r="B30" s="5" t="s">
        <v>20</v>
      </c>
      <c r="C30" s="6">
        <v>0</v>
      </c>
    </row>
    <row r="31" spans="2:3" ht="18" x14ac:dyDescent="0.2">
      <c r="B31" s="5"/>
      <c r="C31" s="7"/>
    </row>
    <row r="32" spans="2:3" ht="18" x14ac:dyDescent="0.2">
      <c r="B32" s="8" t="s">
        <v>21</v>
      </c>
      <c r="C32" s="9">
        <v>43562</v>
      </c>
    </row>
    <row r="33" spans="2:3" ht="18" x14ac:dyDescent="0.2">
      <c r="B33" s="5"/>
      <c r="C33" s="7"/>
    </row>
    <row r="34" spans="2:3" ht="18" x14ac:dyDescent="0.2">
      <c r="B34" s="10" t="s">
        <v>22</v>
      </c>
      <c r="C34" s="258" t="s">
        <v>172</v>
      </c>
    </row>
    <row r="36" spans="2:3" ht="18" x14ac:dyDescent="0.2">
      <c r="B36" s="10" t="s">
        <v>23</v>
      </c>
      <c r="C36" s="258" t="s">
        <v>173</v>
      </c>
    </row>
    <row r="38" spans="2:3" ht="18" x14ac:dyDescent="0.2">
      <c r="B38" s="260" t="s">
        <v>24</v>
      </c>
      <c r="C38" s="260"/>
    </row>
    <row r="40" spans="2:3" ht="18" x14ac:dyDescent="0.2">
      <c r="B40" s="261" t="s">
        <v>174</v>
      </c>
      <c r="C40" s="261"/>
    </row>
  </sheetData>
  <sheetProtection password="927F" sheet="1" objects="1" scenarios="1" selectLockedCells="1"/>
  <mergeCells count="9">
    <mergeCell ref="B29:C29"/>
    <mergeCell ref="B38:C38"/>
    <mergeCell ref="B40:C40"/>
    <mergeCell ref="A1:D1"/>
    <mergeCell ref="B2:C2"/>
    <mergeCell ref="B4:C4"/>
    <mergeCell ref="B16:C16"/>
    <mergeCell ref="B21:C21"/>
    <mergeCell ref="B25:C25"/>
  </mergeCells>
  <printOptions horizontalCentered="1"/>
  <pageMargins left="0.70866141732283472" right="0.70866141732283472" top="0.39370078740157483" bottom="0.78740157480314965" header="0" footer="0.31496062992125984"/>
  <pageSetup paperSize="9" scale="99" orientation="landscape" r:id="rId1"/>
  <headerFooter>
    <oddFooter>&amp;LBenjamin Fischer&amp;Ctechnik.einrad@gmail.com&amp;R&amp;A / Seite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>
    <pageSetUpPr fitToPage="1"/>
  </sheetPr>
  <dimension ref="A1:AK61"/>
  <sheetViews>
    <sheetView showGridLines="0" showRowColHeaders="0" workbookViewId="0" xr3:uid="{7BE570AB-09E9-518F-B8F7-3F91B7162CA9}">
      <selection activeCell="C7" sqref="C7:I7"/>
    </sheetView>
  </sheetViews>
  <sheetFormatPr defaultColWidth="10.89453125" defaultRowHeight="15" x14ac:dyDescent="0.2"/>
  <cols>
    <col min="1" max="1" width="10.89453125" style="144" hidden="1" customWidth="1"/>
    <col min="2" max="2" width="7.6640625" style="94" customWidth="1"/>
    <col min="3" max="3" width="5.6484375" style="94" customWidth="1"/>
    <col min="4" max="5" width="15.73828125" style="94" customWidth="1"/>
    <col min="6" max="6" width="5.6484375" style="94" customWidth="1"/>
    <col min="7" max="7" width="5.51171875" style="94" hidden="1" customWidth="1"/>
    <col min="8" max="8" width="8.33984375" style="94" hidden="1" customWidth="1"/>
    <col min="9" max="9" width="6.1875" style="94" hidden="1" customWidth="1"/>
    <col min="10" max="10" width="3.765625" style="144" hidden="1" customWidth="1"/>
    <col min="11" max="11" width="22.59765625" style="143" customWidth="1"/>
    <col min="12" max="12" width="3.765625" style="144" hidden="1" customWidth="1"/>
    <col min="13" max="13" width="7.6640625" style="94" customWidth="1"/>
    <col min="14" max="14" width="5.6484375" style="94" customWidth="1"/>
    <col min="15" max="16" width="15.73828125" style="94" customWidth="1"/>
    <col min="17" max="17" width="5.6484375" style="94" customWidth="1"/>
    <col min="18" max="18" width="5.51171875" style="94" hidden="1" customWidth="1"/>
    <col min="19" max="19" width="8.33984375" style="94" hidden="1" customWidth="1"/>
    <col min="20" max="20" width="6.1875" style="94" hidden="1" customWidth="1"/>
    <col min="21" max="21" width="7.3984375" style="144" hidden="1" customWidth="1"/>
    <col min="22" max="22" width="21.25390625" style="143" bestFit="1" customWidth="1"/>
    <col min="23" max="16384" width="10.89453125" style="94"/>
  </cols>
  <sheetData>
    <row r="1" spans="1:37" s="130" customFormat="1" ht="38.1" customHeight="1" x14ac:dyDescent="0.35">
      <c r="B1" s="295" t="str">
        <f>'allg. Daten'!A1</f>
        <v>11. Deutsche Meisterschaft Freestyle</v>
      </c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10"/>
      <c r="S1" s="210"/>
      <c r="T1" s="210"/>
      <c r="U1" s="249"/>
      <c r="V1" s="255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8"/>
      <c r="AK1" s="133"/>
    </row>
    <row r="2" spans="1:37" s="130" customFormat="1" ht="38.1" customHeight="1" x14ac:dyDescent="0.3">
      <c r="B2" s="296" t="str">
        <f>'allg. Daten'!B2</f>
        <v>17. - 19.05.2019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11"/>
      <c r="S2" s="211"/>
      <c r="T2" s="211"/>
      <c r="U2" s="250" t="s">
        <v>91</v>
      </c>
      <c r="V2" s="159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4"/>
    </row>
    <row r="3" spans="1:37" s="130" customFormat="1" ht="9.9499999999999993" customHeight="1" x14ac:dyDescent="0.3">
      <c r="B3" s="135"/>
      <c r="C3" s="135"/>
      <c r="D3" s="135"/>
      <c r="E3" s="135"/>
      <c r="F3" s="135"/>
      <c r="G3" s="135"/>
      <c r="H3" s="135"/>
      <c r="I3" s="135"/>
      <c r="J3" s="135"/>
      <c r="K3" s="253"/>
      <c r="L3" s="135"/>
      <c r="M3" s="135"/>
      <c r="N3" s="135"/>
      <c r="O3" s="135"/>
      <c r="P3" s="135"/>
      <c r="Q3" s="135"/>
      <c r="R3" s="135"/>
      <c r="S3" s="135"/>
      <c r="T3" s="135"/>
      <c r="U3" s="250" t="s">
        <v>190</v>
      </c>
      <c r="V3" s="159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4"/>
    </row>
    <row r="4" spans="1:37" s="130" customFormat="1" ht="38.1" customHeight="1" x14ac:dyDescent="0.3">
      <c r="B4" s="125" t="s">
        <v>29</v>
      </c>
      <c r="D4" s="267" t="str">
        <f>'allg. Daten'!C6</f>
        <v>"Vereinsname"</v>
      </c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135"/>
      <c r="Q4" s="159"/>
      <c r="R4" s="159"/>
      <c r="S4" s="159"/>
      <c r="T4" s="159"/>
      <c r="U4" s="250"/>
      <c r="V4" s="159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4"/>
    </row>
    <row r="5" spans="1:37" ht="20.100000000000001" customHeight="1" thickBot="1" x14ac:dyDescent="0.25"/>
    <row r="6" spans="1:37" ht="16.5" thickTop="1" thickBot="1" x14ac:dyDescent="0.25">
      <c r="B6" s="301" t="s">
        <v>61</v>
      </c>
      <c r="C6" s="302"/>
      <c r="D6" s="302"/>
      <c r="E6" s="302"/>
      <c r="F6" s="302"/>
      <c r="G6" s="302"/>
      <c r="H6" s="302"/>
      <c r="I6" s="303"/>
      <c r="J6" s="144">
        <v>1</v>
      </c>
      <c r="K6" s="256"/>
      <c r="M6" s="301" t="s">
        <v>61</v>
      </c>
      <c r="N6" s="302"/>
      <c r="O6" s="302"/>
      <c r="P6" s="302"/>
      <c r="Q6" s="302"/>
      <c r="R6" s="302"/>
      <c r="S6" s="302"/>
      <c r="T6" s="303"/>
      <c r="U6" s="144">
        <v>2</v>
      </c>
      <c r="V6" s="256"/>
    </row>
    <row r="7" spans="1:37" ht="15.75" thickBot="1" x14ac:dyDescent="0.25">
      <c r="A7" s="144">
        <v>1</v>
      </c>
      <c r="B7" s="245" t="s">
        <v>150</v>
      </c>
      <c r="C7" s="298" t="s">
        <v>151</v>
      </c>
      <c r="D7" s="299"/>
      <c r="E7" s="299"/>
      <c r="F7" s="299"/>
      <c r="G7" s="299"/>
      <c r="H7" s="299"/>
      <c r="I7" s="300"/>
      <c r="J7" s="243">
        <f>COUNTA(G9:G32)</f>
        <v>0</v>
      </c>
      <c r="K7" s="257"/>
      <c r="L7" s="227">
        <v>2</v>
      </c>
      <c r="M7" s="245" t="s">
        <v>150</v>
      </c>
      <c r="N7" s="298" t="s">
        <v>151</v>
      </c>
      <c r="O7" s="299"/>
      <c r="P7" s="299"/>
      <c r="Q7" s="299"/>
      <c r="R7" s="299"/>
      <c r="S7" s="299"/>
      <c r="T7" s="300"/>
      <c r="U7" s="243">
        <f>COUNTA(R9:R32)</f>
        <v>0</v>
      </c>
      <c r="V7" s="256"/>
    </row>
    <row r="8" spans="1:37" ht="15.75" thickBot="1" x14ac:dyDescent="0.25">
      <c r="B8" s="214" t="s">
        <v>127</v>
      </c>
      <c r="C8" s="149"/>
      <c r="D8" s="160" t="s">
        <v>36</v>
      </c>
      <c r="E8" s="161" t="s">
        <v>37</v>
      </c>
      <c r="F8" s="161" t="s">
        <v>40</v>
      </c>
      <c r="G8" s="233" t="s">
        <v>187</v>
      </c>
      <c r="H8" s="225" t="s">
        <v>188</v>
      </c>
      <c r="I8" s="226" t="s">
        <v>189</v>
      </c>
      <c r="K8" s="256"/>
      <c r="M8" s="214" t="s">
        <v>127</v>
      </c>
      <c r="N8" s="149"/>
      <c r="O8" s="162" t="s">
        <v>36</v>
      </c>
      <c r="P8" s="163" t="s">
        <v>37</v>
      </c>
      <c r="Q8" s="163" t="s">
        <v>40</v>
      </c>
      <c r="R8" s="233" t="s">
        <v>187</v>
      </c>
      <c r="S8" s="225" t="s">
        <v>188</v>
      </c>
      <c r="T8" s="226" t="s">
        <v>189</v>
      </c>
      <c r="U8" s="243"/>
      <c r="V8" s="256"/>
    </row>
    <row r="9" spans="1:37" ht="15.75" thickBot="1" x14ac:dyDescent="0.25">
      <c r="B9" s="215">
        <v>1</v>
      </c>
      <c r="C9" s="149">
        <f t="array" ref="C9">LARGE((Meldeformular!$AD$10:$AD$109=J$6)*Meldeformular!$A$10:$A$109,1)</f>
        <v>0</v>
      </c>
      <c r="D9" s="164" t="str">
        <f>IF(C9&gt;0,VLOOKUP(C9,Meldeformular!$A$10:$AG$109,2),"")</f>
        <v/>
      </c>
      <c r="E9" s="165" t="str">
        <f>IF(C9&gt;0,VLOOKUP(C9,Meldeformular!$A$10:$AG$109,3),"")</f>
        <v/>
      </c>
      <c r="F9" s="165" t="str">
        <f>IF(C9&gt;0,VLOOKUP(C9,Meldeformular!$A$10:$AG$109,6),"")</f>
        <v/>
      </c>
      <c r="G9" s="234"/>
      <c r="H9" s="235"/>
      <c r="I9" s="236"/>
      <c r="K9" s="256" t="str">
        <f>IF(C9=0,"",IF(COUNTA(G9:I9)=0,"bitte eintragen",IF(COUNTA(G9:I9)&gt;1,"zu viele Möglichkeiten","")))</f>
        <v/>
      </c>
      <c r="M9" s="215">
        <v>1</v>
      </c>
      <c r="N9" s="149">
        <f t="array" ref="N9">LARGE((Meldeformular!$AD$10:$AD$109=U$6)*Meldeformular!$A$10:$A$109,1)</f>
        <v>0</v>
      </c>
      <c r="O9" s="150" t="str">
        <f>IF(N9&gt;0,VLOOKUP(N9,Meldeformular!$A$10:$AG$109,2),"")</f>
        <v/>
      </c>
      <c r="P9" s="151" t="str">
        <f>IF(N9&gt;0,VLOOKUP(N9,Meldeformular!$A$10:$AG$109,3),"")</f>
        <v/>
      </c>
      <c r="Q9" s="151" t="str">
        <f>IF(N9&gt;0,VLOOKUP(N9,Meldeformular!$A$10:$AG$109,6),"")</f>
        <v/>
      </c>
      <c r="R9" s="234"/>
      <c r="S9" s="235"/>
      <c r="T9" s="236"/>
      <c r="U9" s="243"/>
      <c r="V9" s="256" t="str">
        <f>IF(N9=0,"",IF(COUNTA(R9:T9)=0,"bitte eintragen",IF(COUNTA(R9:T9)&gt;1,"zu viele Möglichkeiten","")))</f>
        <v/>
      </c>
    </row>
    <row r="10" spans="1:37" ht="15.75" thickBot="1" x14ac:dyDescent="0.25">
      <c r="B10" s="215">
        <v>2</v>
      </c>
      <c r="C10" s="149">
        <f t="array" ref="C10">LARGE((Meldeformular!$AD$10:$AD$109=$J$6)*Meldeformular!$A$10:$A$109,2)</f>
        <v>0</v>
      </c>
      <c r="D10" s="150" t="str">
        <f>IF(C10&gt;0,VLOOKUP(C10,Meldeformular!$A$10:$AG$109,2),"")</f>
        <v/>
      </c>
      <c r="E10" s="151" t="str">
        <f>IF(C10&gt;0,VLOOKUP(C10,Meldeformular!$A$10:$AG$109,3),"")</f>
        <v/>
      </c>
      <c r="F10" s="151" t="str">
        <f>IF(C10&gt;0,VLOOKUP(C10,Meldeformular!$A$10:$AG$109,6),"")</f>
        <v/>
      </c>
      <c r="G10" s="237"/>
      <c r="H10" s="238"/>
      <c r="I10" s="239"/>
      <c r="K10" s="256" t="str">
        <f t="shared" ref="K10:K60" si="0">IF(C10=0,"",IF(COUNTA(G10:I10)=0,"bitte eintragen",IF(COUNTA(G10:I10)&gt;1,"zu viele Möglichkeiten","")))</f>
        <v/>
      </c>
      <c r="M10" s="215">
        <v>2</v>
      </c>
      <c r="N10" s="149">
        <f t="array" ref="N10">LARGE((Meldeformular!$AD$10:$AD$109=U$6)*Meldeformular!$A$10:$A$109,2)</f>
        <v>0</v>
      </c>
      <c r="O10" s="150" t="str">
        <f>IF(N10&gt;0,VLOOKUP(N10,Meldeformular!$A$10:$AG$109,2),"")</f>
        <v/>
      </c>
      <c r="P10" s="151" t="str">
        <f>IF(N10&gt;0,VLOOKUP(N10,Meldeformular!$A$10:$AG$109,3),"")</f>
        <v/>
      </c>
      <c r="Q10" s="151" t="str">
        <f>IF(N10&gt;0,VLOOKUP(N10,Meldeformular!$A$10:$AG$109,6),"")</f>
        <v/>
      </c>
      <c r="R10" s="237"/>
      <c r="S10" s="238"/>
      <c r="T10" s="239"/>
      <c r="U10" s="243"/>
      <c r="V10" s="256" t="str">
        <f t="shared" ref="V10:V60" si="1">IF(N10=0,"",IF(COUNTA(R10:T10)=0,"bitte eintragen",IF(COUNTA(R10:T10)&gt;1,"zu viele Möglichkeiten","")))</f>
        <v/>
      </c>
    </row>
    <row r="11" spans="1:37" ht="15.75" thickBot="1" x14ac:dyDescent="0.25">
      <c r="B11" s="215">
        <v>3</v>
      </c>
      <c r="C11" s="149">
        <f t="array" ref="C11">LARGE((Meldeformular!$AD$10:$AD$109=$J$6)*Meldeformular!$A$10:$A$109,3)</f>
        <v>0</v>
      </c>
      <c r="D11" s="150" t="str">
        <f>IF(C11&gt;0,VLOOKUP(C11,Meldeformular!$A$10:$AG$109,2),"")</f>
        <v/>
      </c>
      <c r="E11" s="151" t="str">
        <f>IF(C11&gt;0,VLOOKUP(C11,Meldeformular!$A$10:$AG$109,3),"")</f>
        <v/>
      </c>
      <c r="F11" s="151" t="str">
        <f>IF(C11&gt;0,VLOOKUP(C11,Meldeformular!$A$10:$AG$109,6),"")</f>
        <v/>
      </c>
      <c r="G11" s="237"/>
      <c r="H11" s="238"/>
      <c r="I11" s="239"/>
      <c r="K11" s="256" t="str">
        <f t="shared" si="0"/>
        <v/>
      </c>
      <c r="M11" s="215">
        <v>3</v>
      </c>
      <c r="N11" s="149">
        <f t="array" ref="N11">LARGE((Meldeformular!$AD$10:$AD$109=$U$6)*Meldeformular!$A$10:$A$109,3)</f>
        <v>0</v>
      </c>
      <c r="O11" s="150" t="str">
        <f>IF(N11&gt;0,VLOOKUP(N11,Meldeformular!$A$10:$AG$109,2),"")</f>
        <v/>
      </c>
      <c r="P11" s="151" t="str">
        <f>IF(N11&gt;0,VLOOKUP(N11,Meldeformular!$A$10:$AG$109,3),"")</f>
        <v/>
      </c>
      <c r="Q11" s="151" t="str">
        <f>IF(N11&gt;0,VLOOKUP(N11,Meldeformular!$A$10:$AG$109,6),"")</f>
        <v/>
      </c>
      <c r="R11" s="237"/>
      <c r="S11" s="238"/>
      <c r="T11" s="239"/>
      <c r="U11" s="243"/>
      <c r="V11" s="256" t="str">
        <f t="shared" si="1"/>
        <v/>
      </c>
    </row>
    <row r="12" spans="1:37" ht="15.75" thickBot="1" x14ac:dyDescent="0.25">
      <c r="B12" s="215">
        <v>4</v>
      </c>
      <c r="C12" s="149">
        <f t="array" ref="C12">LARGE((Meldeformular!$AD$10:$AD$109=$J$6)*Meldeformular!$A$10:$A$109,4)</f>
        <v>0</v>
      </c>
      <c r="D12" s="150" t="str">
        <f>IF(C12&gt;0,VLOOKUP(C12,Meldeformular!$A$10:$AG$109,2),"")</f>
        <v/>
      </c>
      <c r="E12" s="151" t="str">
        <f>IF(C12&gt;0,VLOOKUP(C12,Meldeformular!$A$10:$AG$109,3),"")</f>
        <v/>
      </c>
      <c r="F12" s="151" t="str">
        <f>IF(C12&gt;0,VLOOKUP(C12,Meldeformular!$A$10:$AG$109,6),"")</f>
        <v/>
      </c>
      <c r="G12" s="237"/>
      <c r="H12" s="238"/>
      <c r="I12" s="239"/>
      <c r="K12" s="256" t="str">
        <f t="shared" si="0"/>
        <v/>
      </c>
      <c r="M12" s="215">
        <v>4</v>
      </c>
      <c r="N12" s="149">
        <f t="array" ref="N12">LARGE((Meldeformular!$AD$10:$AD$109=U$6)*Meldeformular!$A$10:$A$109,4)</f>
        <v>0</v>
      </c>
      <c r="O12" s="150" t="str">
        <f>IF(N12&gt;0,VLOOKUP(N12,Meldeformular!$A$10:$AG$109,2),"")</f>
        <v/>
      </c>
      <c r="P12" s="151" t="str">
        <f>IF(N12&gt;0,VLOOKUP(N12,Meldeformular!$A$10:$AG$109,3),"")</f>
        <v/>
      </c>
      <c r="Q12" s="151" t="str">
        <f>IF(N12&gt;0,VLOOKUP(N12,Meldeformular!$A$10:$AG$109,6),"")</f>
        <v/>
      </c>
      <c r="R12" s="237"/>
      <c r="S12" s="238"/>
      <c r="T12" s="239"/>
      <c r="U12" s="243"/>
      <c r="V12" s="256" t="str">
        <f t="shared" si="1"/>
        <v/>
      </c>
    </row>
    <row r="13" spans="1:37" ht="15.75" thickBot="1" x14ac:dyDescent="0.25">
      <c r="B13" s="215">
        <v>5</v>
      </c>
      <c r="C13" s="149">
        <f t="array" ref="C13">LARGE((Meldeformular!$AD$10:$AD$109=$J$6)*Meldeformular!$A$10:$A$109,5)</f>
        <v>0</v>
      </c>
      <c r="D13" s="150" t="str">
        <f>IF(C13&gt;0,VLOOKUP(C13,Meldeformular!$A$10:$AG$109,2),"")</f>
        <v/>
      </c>
      <c r="E13" s="151" t="str">
        <f>IF(C13&gt;0,VLOOKUP(C13,Meldeformular!$A$10:$AG$109,3),"")</f>
        <v/>
      </c>
      <c r="F13" s="151" t="str">
        <f>IF(C13&gt;0,VLOOKUP(C13,Meldeformular!$A$10:$AG$109,6),"")</f>
        <v/>
      </c>
      <c r="G13" s="237"/>
      <c r="H13" s="238"/>
      <c r="I13" s="239"/>
      <c r="K13" s="256" t="str">
        <f t="shared" si="0"/>
        <v/>
      </c>
      <c r="M13" s="215">
        <v>5</v>
      </c>
      <c r="N13" s="149">
        <f t="array" ref="N13">LARGE((Meldeformular!$AD$10:$AD$109=U$6)*Meldeformular!$A$10:$A$109,5)</f>
        <v>0</v>
      </c>
      <c r="O13" s="150" t="str">
        <f>IF(N13&gt;0,VLOOKUP(N13,Meldeformular!$A$10:$AG$109,2),"")</f>
        <v/>
      </c>
      <c r="P13" s="151" t="str">
        <f>IF(N13&gt;0,VLOOKUP(N13,Meldeformular!$A$10:$AG$109,3),"")</f>
        <v/>
      </c>
      <c r="Q13" s="151" t="str">
        <f>IF(N13&gt;0,VLOOKUP(N13,Meldeformular!$A$10:$AG$109,6),"")</f>
        <v/>
      </c>
      <c r="R13" s="237"/>
      <c r="S13" s="238"/>
      <c r="T13" s="239"/>
      <c r="U13" s="243"/>
      <c r="V13" s="256" t="str">
        <f t="shared" si="1"/>
        <v/>
      </c>
    </row>
    <row r="14" spans="1:37" ht="15.75" thickBot="1" x14ac:dyDescent="0.25">
      <c r="B14" s="215">
        <v>6</v>
      </c>
      <c r="C14" s="149">
        <f t="array" ref="C14">LARGE((Meldeformular!$AD$10:$AD$109=$J$6)*Meldeformular!$A$10:$A$109,6)</f>
        <v>0</v>
      </c>
      <c r="D14" s="150" t="str">
        <f>IF(C14&gt;0,VLOOKUP(C14,Meldeformular!$A$10:$AG$109,2),"")</f>
        <v/>
      </c>
      <c r="E14" s="151" t="str">
        <f>IF(C14&gt;0,VLOOKUP(C14,Meldeformular!$A$10:$AG$109,3),"")</f>
        <v/>
      </c>
      <c r="F14" s="151" t="str">
        <f>IF(C14&gt;0,VLOOKUP(C14,Meldeformular!$A$10:$AG$109,6),"")</f>
        <v/>
      </c>
      <c r="G14" s="237"/>
      <c r="H14" s="238"/>
      <c r="I14" s="239"/>
      <c r="K14" s="256" t="str">
        <f t="shared" si="0"/>
        <v/>
      </c>
      <c r="M14" s="215">
        <v>6</v>
      </c>
      <c r="N14" s="149">
        <f t="array" ref="N14">LARGE((Meldeformular!$AD$10:$AD$109=U$6)*Meldeformular!$A$10:$A$109,6)</f>
        <v>0</v>
      </c>
      <c r="O14" s="150" t="str">
        <f>IF(N14&gt;0,VLOOKUP(N14,Meldeformular!$A$10:$AG$109,2),"")</f>
        <v/>
      </c>
      <c r="P14" s="151" t="str">
        <f>IF(N14&gt;0,VLOOKUP(N14,Meldeformular!$A$10:$AG$109,3),"")</f>
        <v/>
      </c>
      <c r="Q14" s="151" t="str">
        <f>IF(N14&gt;0,VLOOKUP(N14,Meldeformular!$A$10:$AG$109,6),"")</f>
        <v/>
      </c>
      <c r="R14" s="237"/>
      <c r="S14" s="238"/>
      <c r="T14" s="239"/>
      <c r="U14" s="243"/>
      <c r="V14" s="256" t="str">
        <f t="shared" si="1"/>
        <v/>
      </c>
    </row>
    <row r="15" spans="1:37" ht="15.75" thickBot="1" x14ac:dyDescent="0.25">
      <c r="B15" s="215">
        <v>7</v>
      </c>
      <c r="C15" s="149">
        <f t="array" ref="C15">LARGE((Meldeformular!$AD$10:$AD$109=$J$6)*Meldeformular!$A$10:$A$109,7)</f>
        <v>0</v>
      </c>
      <c r="D15" s="150" t="str">
        <f>IF(C15&gt;0,VLOOKUP(C15,Meldeformular!$A$10:$AG$109,2),"")</f>
        <v/>
      </c>
      <c r="E15" s="151" t="str">
        <f>IF(C15&gt;0,VLOOKUP(C15,Meldeformular!$A$10:$AG$109,3),"")</f>
        <v/>
      </c>
      <c r="F15" s="151" t="str">
        <f>IF(C15&gt;0,VLOOKUP(C15,Meldeformular!$A$10:$AG$109,6),"")</f>
        <v/>
      </c>
      <c r="G15" s="237"/>
      <c r="H15" s="238"/>
      <c r="I15" s="239"/>
      <c r="K15" s="256" t="str">
        <f t="shared" si="0"/>
        <v/>
      </c>
      <c r="M15" s="215">
        <v>7</v>
      </c>
      <c r="N15" s="149">
        <f t="array" ref="N15">LARGE((Meldeformular!$AD$10:$AD$109=U$6)*Meldeformular!$A$10:$A$109,7)</f>
        <v>0</v>
      </c>
      <c r="O15" s="150" t="str">
        <f>IF(N15&gt;0,VLOOKUP(N15,Meldeformular!$A$10:$AG$109,2),"")</f>
        <v/>
      </c>
      <c r="P15" s="151" t="str">
        <f>IF(N15&gt;0,VLOOKUP(N15,Meldeformular!$A$10:$AG$109,3),"")</f>
        <v/>
      </c>
      <c r="Q15" s="151" t="str">
        <f>IF(N15&gt;0,VLOOKUP(N15,Meldeformular!$A$10:$AG$109,6),"")</f>
        <v/>
      </c>
      <c r="R15" s="237"/>
      <c r="S15" s="238"/>
      <c r="T15" s="239"/>
      <c r="U15" s="243"/>
      <c r="V15" s="256" t="str">
        <f t="shared" si="1"/>
        <v/>
      </c>
    </row>
    <row r="16" spans="1:37" ht="15.75" thickBot="1" x14ac:dyDescent="0.25">
      <c r="B16" s="215">
        <v>8</v>
      </c>
      <c r="C16" s="149">
        <f t="array" ref="C16">LARGE((Meldeformular!$AD$10:$AD$109=$J$6)*Meldeformular!$A$10:$A$109,8)</f>
        <v>0</v>
      </c>
      <c r="D16" s="150" t="str">
        <f>IF(C16&gt;0,VLOOKUP(C16,Meldeformular!$A$10:$AG$109,2),"")</f>
        <v/>
      </c>
      <c r="E16" s="151" t="str">
        <f>IF(C16&gt;0,VLOOKUP(C16,Meldeformular!$A$10:$AG$109,3),"")</f>
        <v/>
      </c>
      <c r="F16" s="151" t="str">
        <f>IF(C16&gt;0,VLOOKUP(C16,Meldeformular!$A$10:$AG$109,6),"")</f>
        <v/>
      </c>
      <c r="G16" s="237"/>
      <c r="H16" s="238"/>
      <c r="I16" s="239"/>
      <c r="K16" s="256" t="str">
        <f t="shared" si="0"/>
        <v/>
      </c>
      <c r="M16" s="215">
        <v>8</v>
      </c>
      <c r="N16" s="149">
        <f t="array" ref="N16">LARGE((Meldeformular!$AD$10:$AD$109=U$6)*Meldeformular!$A$10:$A$109,8)</f>
        <v>0</v>
      </c>
      <c r="O16" s="150" t="str">
        <f>IF(N16&gt;0,VLOOKUP(N16,Meldeformular!$A$10:$AG$109,2),"")</f>
        <v/>
      </c>
      <c r="P16" s="151" t="str">
        <f>IF(N16&gt;0,VLOOKUP(N16,Meldeformular!$A$10:$AG$109,3),"")</f>
        <v/>
      </c>
      <c r="Q16" s="151" t="str">
        <f>IF(N16&gt;0,VLOOKUP(N16,Meldeformular!$A$10:$AG$109,6),"")</f>
        <v/>
      </c>
      <c r="R16" s="237"/>
      <c r="S16" s="238"/>
      <c r="T16" s="239"/>
      <c r="U16" s="243"/>
      <c r="V16" s="256" t="str">
        <f t="shared" si="1"/>
        <v/>
      </c>
    </row>
    <row r="17" spans="2:22" ht="15.75" thickBot="1" x14ac:dyDescent="0.25">
      <c r="B17" s="215">
        <v>9</v>
      </c>
      <c r="C17" s="149">
        <f t="array" ref="C17">LARGE((Meldeformular!$AD$10:$AD$109=$J$6)*Meldeformular!$A$10:$A$109,9)</f>
        <v>0</v>
      </c>
      <c r="D17" s="150" t="str">
        <f>IF(C17&gt;0,VLOOKUP(C17,Meldeformular!$A$10:$AG$109,2),"")</f>
        <v/>
      </c>
      <c r="E17" s="151" t="str">
        <f>IF(C17&gt;0,VLOOKUP(C17,Meldeformular!$A$10:$AG$109,3),"")</f>
        <v/>
      </c>
      <c r="F17" s="151" t="str">
        <f>IF(C17&gt;0,VLOOKUP(C17,Meldeformular!$A$10:$AG$109,6),"")</f>
        <v/>
      </c>
      <c r="G17" s="237"/>
      <c r="H17" s="238"/>
      <c r="I17" s="239"/>
      <c r="K17" s="256" t="str">
        <f t="shared" si="0"/>
        <v/>
      </c>
      <c r="M17" s="215">
        <v>9</v>
      </c>
      <c r="N17" s="149">
        <f t="array" ref="N17">LARGE((Meldeformular!$AD$10:$AD$109=U$6)*Meldeformular!$A$10:$A$109,9)</f>
        <v>0</v>
      </c>
      <c r="O17" s="150" t="str">
        <f>IF(N17&gt;0,VLOOKUP(N17,Meldeformular!$A$10:$AG$109,2),"")</f>
        <v/>
      </c>
      <c r="P17" s="151" t="str">
        <f>IF(N17&gt;0,VLOOKUP(N17,Meldeformular!$A$10:$AG$109,3),"")</f>
        <v/>
      </c>
      <c r="Q17" s="151" t="str">
        <f>IF(N17&gt;0,VLOOKUP(N17,Meldeformular!$A$10:$AG$109,6),"")</f>
        <v/>
      </c>
      <c r="R17" s="237"/>
      <c r="S17" s="238"/>
      <c r="T17" s="239"/>
      <c r="U17" s="243"/>
      <c r="V17" s="256" t="str">
        <f t="shared" si="1"/>
        <v/>
      </c>
    </row>
    <row r="18" spans="2:22" ht="15.75" thickBot="1" x14ac:dyDescent="0.25">
      <c r="B18" s="215">
        <v>10</v>
      </c>
      <c r="C18" s="149">
        <f t="array" ref="C18">LARGE((Meldeformular!$AD$10:$AD$109=$J$6)*Meldeformular!$A$10:$A$109,10)</f>
        <v>0</v>
      </c>
      <c r="D18" s="150" t="str">
        <f>IF(C18&gt;0,VLOOKUP(C18,Meldeformular!$A$10:$AG$109,2),"")</f>
        <v/>
      </c>
      <c r="E18" s="151" t="str">
        <f>IF(C18&gt;0,VLOOKUP(C18,Meldeformular!$A$10:$AG$109,3),"")</f>
        <v/>
      </c>
      <c r="F18" s="151" t="str">
        <f>IF(C18&gt;0,VLOOKUP(C18,Meldeformular!$A$10:$AG$109,6),"")</f>
        <v/>
      </c>
      <c r="G18" s="237"/>
      <c r="H18" s="238"/>
      <c r="I18" s="239"/>
      <c r="K18" s="256" t="str">
        <f t="shared" si="0"/>
        <v/>
      </c>
      <c r="M18" s="215">
        <v>10</v>
      </c>
      <c r="N18" s="149">
        <f t="array" ref="N18">LARGE((Meldeformular!$AD$10:$AD$109=U$6)*Meldeformular!$A$10:$A$109,10)</f>
        <v>0</v>
      </c>
      <c r="O18" s="150" t="str">
        <f>IF(N18&gt;0,VLOOKUP(N18,Meldeformular!$A$10:$AG$109,2),"")</f>
        <v/>
      </c>
      <c r="P18" s="151" t="str">
        <f>IF(N18&gt;0,VLOOKUP(N18,Meldeformular!$A$10:$AG$109,3),"")</f>
        <v/>
      </c>
      <c r="Q18" s="151" t="str">
        <f>IF(N18&gt;0,VLOOKUP(N18,Meldeformular!$A$10:$AG$109,6),"")</f>
        <v/>
      </c>
      <c r="R18" s="237"/>
      <c r="S18" s="238"/>
      <c r="T18" s="239"/>
      <c r="U18" s="243"/>
      <c r="V18" s="256" t="str">
        <f t="shared" si="1"/>
        <v/>
      </c>
    </row>
    <row r="19" spans="2:22" ht="15.75" thickBot="1" x14ac:dyDescent="0.25">
      <c r="B19" s="215">
        <v>11</v>
      </c>
      <c r="C19" s="149">
        <f t="array" ref="C19">LARGE((Meldeformular!$AD$10:$AD$109=$J$6)*Meldeformular!$A$10:$A$109,11)</f>
        <v>0</v>
      </c>
      <c r="D19" s="150" t="str">
        <f>IF(C19&gt;0,VLOOKUP(C19,Meldeformular!$A$10:$AG$109,2),"")</f>
        <v/>
      </c>
      <c r="E19" s="151" t="str">
        <f>IF(C19&gt;0,VLOOKUP(C19,Meldeformular!$A$10:$AG$109,3),"")</f>
        <v/>
      </c>
      <c r="F19" s="151" t="str">
        <f>IF(C19&gt;0,VLOOKUP(C19,Meldeformular!$A$10:$AG$109,6),"")</f>
        <v/>
      </c>
      <c r="G19" s="237"/>
      <c r="H19" s="238"/>
      <c r="I19" s="239"/>
      <c r="K19" s="256" t="str">
        <f t="shared" si="0"/>
        <v/>
      </c>
      <c r="M19" s="215">
        <v>11</v>
      </c>
      <c r="N19" s="149">
        <f t="array" ref="N19">LARGE((Meldeformular!$AD$10:$AD$109=U$6)*Meldeformular!$A$10:$A$109,11)</f>
        <v>0</v>
      </c>
      <c r="O19" s="150" t="str">
        <f>IF(N19&gt;0,VLOOKUP(N19,Meldeformular!$A$10:$AG$109,2),"")</f>
        <v/>
      </c>
      <c r="P19" s="151" t="str">
        <f>IF(N19&gt;0,VLOOKUP(N19,Meldeformular!$A$10:$AG$109,3),"")</f>
        <v/>
      </c>
      <c r="Q19" s="151" t="str">
        <f>IF(N19&gt;0,VLOOKUP(N19,Meldeformular!$A$10:$AG$109,6),"")</f>
        <v/>
      </c>
      <c r="R19" s="237"/>
      <c r="S19" s="238"/>
      <c r="T19" s="239"/>
      <c r="U19" s="243"/>
      <c r="V19" s="256" t="str">
        <f t="shared" si="1"/>
        <v/>
      </c>
    </row>
    <row r="20" spans="2:22" ht="15.75" thickBot="1" x14ac:dyDescent="0.25">
      <c r="B20" s="215">
        <v>12</v>
      </c>
      <c r="C20" s="149">
        <f t="array" ref="C20">LARGE((Meldeformular!$AD$10:$AD$109=$J$6)*Meldeformular!$A$10:$A$109,12)</f>
        <v>0</v>
      </c>
      <c r="D20" s="150" t="str">
        <f>IF(C20&gt;0,VLOOKUP(C20,Meldeformular!$A$10:$AG$109,2),"")</f>
        <v/>
      </c>
      <c r="E20" s="151" t="str">
        <f>IF(C20&gt;0,VLOOKUP(C20,Meldeformular!$A$10:$AG$109,3),"")</f>
        <v/>
      </c>
      <c r="F20" s="151" t="str">
        <f>IF(C20&gt;0,VLOOKUP(C20,Meldeformular!$A$10:$AG$109,6),"")</f>
        <v/>
      </c>
      <c r="G20" s="237"/>
      <c r="H20" s="238"/>
      <c r="I20" s="239"/>
      <c r="K20" s="256" t="str">
        <f t="shared" si="0"/>
        <v/>
      </c>
      <c r="M20" s="215">
        <v>12</v>
      </c>
      <c r="N20" s="149">
        <f t="array" ref="N20">LARGE((Meldeformular!$AD$10:$AD$109=U$6)*Meldeformular!$A$10:$A$109,12)</f>
        <v>0</v>
      </c>
      <c r="O20" s="150" t="str">
        <f>IF(N20&gt;0,VLOOKUP(N20,Meldeformular!$A$10:$AG$109,2),"")</f>
        <v/>
      </c>
      <c r="P20" s="151" t="str">
        <f>IF(N20&gt;0,VLOOKUP(N20,Meldeformular!$A$10:$AG$109,3),"")</f>
        <v/>
      </c>
      <c r="Q20" s="151" t="str">
        <f>IF(N20&gt;0,VLOOKUP(N20,Meldeformular!$A$10:$AG$109,6),"")</f>
        <v/>
      </c>
      <c r="R20" s="237"/>
      <c r="S20" s="238"/>
      <c r="T20" s="239"/>
      <c r="U20" s="243"/>
      <c r="V20" s="256" t="str">
        <f t="shared" si="1"/>
        <v/>
      </c>
    </row>
    <row r="21" spans="2:22" ht="15.75" thickBot="1" x14ac:dyDescent="0.25">
      <c r="B21" s="215">
        <v>13</v>
      </c>
      <c r="C21" s="149">
        <f t="array" ref="C21">LARGE((Meldeformular!$AD$10:$AD$109=$J$6)*Meldeformular!$A$10:$A$109,13)</f>
        <v>0</v>
      </c>
      <c r="D21" s="150" t="str">
        <f>IF(C21&gt;0,VLOOKUP(C21,Meldeformular!$A$10:$AG$109,2),"")</f>
        <v/>
      </c>
      <c r="E21" s="151" t="str">
        <f>IF(C21&gt;0,VLOOKUP(C21,Meldeformular!$A$10:$AG$109,3),"")</f>
        <v/>
      </c>
      <c r="F21" s="151" t="str">
        <f>IF(C21&gt;0,VLOOKUP(C21,Meldeformular!$A$10:$AG$109,6),"")</f>
        <v/>
      </c>
      <c r="G21" s="237"/>
      <c r="H21" s="238"/>
      <c r="I21" s="239"/>
      <c r="K21" s="256" t="str">
        <f t="shared" si="0"/>
        <v/>
      </c>
      <c r="M21" s="215">
        <v>13</v>
      </c>
      <c r="N21" s="149">
        <f t="array" ref="N21">LARGE((Meldeformular!$AD$10:$AD$109=U$6)*Meldeformular!$A$10:$A$109,13)</f>
        <v>0</v>
      </c>
      <c r="O21" s="150" t="str">
        <f>IF(N21&gt;0,VLOOKUP(N21,Meldeformular!$A$10:$AG$109,2),"")</f>
        <v/>
      </c>
      <c r="P21" s="151" t="str">
        <f>IF(N21&gt;0,VLOOKUP(N21,Meldeformular!$A$10:$AG$109,3),"")</f>
        <v/>
      </c>
      <c r="Q21" s="151" t="str">
        <f>IF(N21&gt;0,VLOOKUP(N21,Meldeformular!$A$10:$AG$109,6),"")</f>
        <v/>
      </c>
      <c r="R21" s="237"/>
      <c r="S21" s="238"/>
      <c r="T21" s="239"/>
      <c r="U21" s="243"/>
      <c r="V21" s="256" t="str">
        <f t="shared" si="1"/>
        <v/>
      </c>
    </row>
    <row r="22" spans="2:22" ht="15.75" thickBot="1" x14ac:dyDescent="0.25">
      <c r="B22" s="215">
        <v>14</v>
      </c>
      <c r="C22" s="149">
        <f t="array" ref="C22">LARGE((Meldeformular!$AD$10:$AD$109=$J$6)*Meldeformular!$A$10:$A$109,14)</f>
        <v>0</v>
      </c>
      <c r="D22" s="150" t="str">
        <f>IF(C22&gt;0,VLOOKUP(C22,Meldeformular!$A$10:$AG$109,2),"")</f>
        <v/>
      </c>
      <c r="E22" s="151" t="str">
        <f>IF(C22&gt;0,VLOOKUP(C22,Meldeformular!$A$10:$AG$109,3),"")</f>
        <v/>
      </c>
      <c r="F22" s="151" t="str">
        <f>IF(C22&gt;0,VLOOKUP(C22,Meldeformular!$A$10:$AG$109,6),"")</f>
        <v/>
      </c>
      <c r="G22" s="237"/>
      <c r="H22" s="238"/>
      <c r="I22" s="239"/>
      <c r="K22" s="256" t="str">
        <f t="shared" si="0"/>
        <v/>
      </c>
      <c r="M22" s="215">
        <v>14</v>
      </c>
      <c r="N22" s="149">
        <f t="array" ref="N22">LARGE((Meldeformular!$AD$10:$AD$109=U$6)*Meldeformular!$A$10:$A$109,14)</f>
        <v>0</v>
      </c>
      <c r="O22" s="150" t="str">
        <f>IF(N22&gt;0,VLOOKUP(N22,Meldeformular!$A$10:$AG$109,2),"")</f>
        <v/>
      </c>
      <c r="P22" s="151" t="str">
        <f>IF(N22&gt;0,VLOOKUP(N22,Meldeformular!$A$10:$AG$109,3),"")</f>
        <v/>
      </c>
      <c r="Q22" s="151" t="str">
        <f>IF(N22&gt;0,VLOOKUP(N22,Meldeformular!$A$10:$AG$109,6),"")</f>
        <v/>
      </c>
      <c r="R22" s="237"/>
      <c r="S22" s="238"/>
      <c r="T22" s="239"/>
      <c r="U22" s="243"/>
      <c r="V22" s="256" t="str">
        <f t="shared" si="1"/>
        <v/>
      </c>
    </row>
    <row r="23" spans="2:22" ht="15.75" thickBot="1" x14ac:dyDescent="0.25">
      <c r="B23" s="215">
        <v>15</v>
      </c>
      <c r="C23" s="149">
        <f t="array" ref="C23">LARGE((Meldeformular!$AD$10:$AD$109=$J$6)*Meldeformular!$A$10:$A$109,15)</f>
        <v>0</v>
      </c>
      <c r="D23" s="150" t="str">
        <f>IF(C23&gt;0,VLOOKUP(C23,Meldeformular!$A$10:$AG$109,2),"")</f>
        <v/>
      </c>
      <c r="E23" s="151" t="str">
        <f>IF(C23&gt;0,VLOOKUP(C23,Meldeformular!$A$10:$AG$109,3),"")</f>
        <v/>
      </c>
      <c r="F23" s="151" t="str">
        <f>IF(C23&gt;0,VLOOKUP(C23,Meldeformular!$A$10:$AG$109,6),"")</f>
        <v/>
      </c>
      <c r="G23" s="237"/>
      <c r="H23" s="238"/>
      <c r="I23" s="239"/>
      <c r="K23" s="256" t="str">
        <f t="shared" si="0"/>
        <v/>
      </c>
      <c r="M23" s="215">
        <v>15</v>
      </c>
      <c r="N23" s="149">
        <f t="array" ref="N23">LARGE((Meldeformular!$AD$10:$AD$109=U$6)*Meldeformular!$A$10:$A$109,15)</f>
        <v>0</v>
      </c>
      <c r="O23" s="150" t="str">
        <f>IF(N23&gt;0,VLOOKUP(N23,Meldeformular!$A$10:$AG$109,2),"")</f>
        <v/>
      </c>
      <c r="P23" s="151" t="str">
        <f>IF(N23&gt;0,VLOOKUP(N23,Meldeformular!$A$10:$AG$109,3),"")</f>
        <v/>
      </c>
      <c r="Q23" s="151" t="str">
        <f>IF(N23&gt;0,VLOOKUP(N23,Meldeformular!$A$10:$AG$109,6),"")</f>
        <v/>
      </c>
      <c r="R23" s="237"/>
      <c r="S23" s="238"/>
      <c r="T23" s="239"/>
      <c r="U23" s="243"/>
      <c r="V23" s="256" t="str">
        <f t="shared" si="1"/>
        <v/>
      </c>
    </row>
    <row r="24" spans="2:22" ht="15.75" thickBot="1" x14ac:dyDescent="0.25">
      <c r="B24" s="215">
        <v>16</v>
      </c>
      <c r="C24" s="149">
        <f t="array" ref="C24">LARGE((Meldeformular!$AD$10:$AD$109=$J$6)*Meldeformular!$A$10:$A$109,16)</f>
        <v>0</v>
      </c>
      <c r="D24" s="150" t="str">
        <f>IF(C24&gt;0,VLOOKUP(C24,Meldeformular!$A$10:$AG$109,2),"")</f>
        <v/>
      </c>
      <c r="E24" s="151" t="str">
        <f>IF(C24&gt;0,VLOOKUP(C24,Meldeformular!$A$10:$AG$109,3),"")</f>
        <v/>
      </c>
      <c r="F24" s="151" t="str">
        <f>IF(C24&gt;0,VLOOKUP(C24,Meldeformular!$A$10:$AG$109,6),"")</f>
        <v/>
      </c>
      <c r="G24" s="237"/>
      <c r="H24" s="238"/>
      <c r="I24" s="239"/>
      <c r="K24" s="256" t="str">
        <f t="shared" si="0"/>
        <v/>
      </c>
      <c r="M24" s="248">
        <v>16</v>
      </c>
      <c r="N24" s="166">
        <f t="array" ref="N24">LARGE((Meldeformular!$AD$10:$AD$109=U$6)*Meldeformular!$A$10:$A$109,16)</f>
        <v>0</v>
      </c>
      <c r="O24" s="150" t="str">
        <f>IF(N24&gt;0,VLOOKUP(N24,Meldeformular!$A$10:$AG$109,2),"")</f>
        <v/>
      </c>
      <c r="P24" s="151" t="str">
        <f>IF(N24&gt;0,VLOOKUP(N24,Meldeformular!$A$10:$AG$109,3),"")</f>
        <v/>
      </c>
      <c r="Q24" s="151" t="str">
        <f>IF(N24&gt;0,VLOOKUP(N24,Meldeformular!$A$10:$AG$109,6),"")</f>
        <v/>
      </c>
      <c r="R24" s="237"/>
      <c r="S24" s="238"/>
      <c r="T24" s="239"/>
      <c r="U24" s="243"/>
      <c r="V24" s="256" t="str">
        <f t="shared" si="1"/>
        <v/>
      </c>
    </row>
    <row r="25" spans="2:22" ht="15.75" thickBot="1" x14ac:dyDescent="0.25">
      <c r="B25" s="215">
        <v>17</v>
      </c>
      <c r="C25" s="149">
        <f t="array" ref="C25">LARGE((Meldeformular!$AD$10:$AD$109=$J$6)*Meldeformular!$A$10:$A$109,17)</f>
        <v>0</v>
      </c>
      <c r="D25" s="150" t="str">
        <f>IF(C25&gt;0,VLOOKUP(C25,Meldeformular!$A$10:$AG$109,2),"")</f>
        <v/>
      </c>
      <c r="E25" s="151" t="str">
        <f>IF(C25&gt;0,VLOOKUP(C25,Meldeformular!$A$10:$AG$109,3),"")</f>
        <v/>
      </c>
      <c r="F25" s="151" t="str">
        <f>IF(C25&gt;0,VLOOKUP(C25,Meldeformular!$A$10:$AG$109,6),"")</f>
        <v/>
      </c>
      <c r="G25" s="237"/>
      <c r="H25" s="238"/>
      <c r="I25" s="239"/>
      <c r="K25" s="256" t="str">
        <f t="shared" si="0"/>
        <v/>
      </c>
      <c r="M25" s="215">
        <v>17</v>
      </c>
      <c r="N25" s="149">
        <f t="array" ref="N25">LARGE((Meldeformular!$AD$10:$AD$109=U$6)*Meldeformular!$A$10:$A$109,17)</f>
        <v>0</v>
      </c>
      <c r="O25" s="150" t="str">
        <f>IF(N25&gt;0,VLOOKUP(N25,Meldeformular!$A$10:$AG$109,2),"")</f>
        <v/>
      </c>
      <c r="P25" s="151" t="str">
        <f>IF(N25&gt;0,VLOOKUP(N25,Meldeformular!$A$10:$AG$109,3),"")</f>
        <v/>
      </c>
      <c r="Q25" s="151" t="str">
        <f>IF(N25&gt;0,VLOOKUP(N25,Meldeformular!$A$10:$AG$109,6),"")</f>
        <v/>
      </c>
      <c r="R25" s="237"/>
      <c r="S25" s="238"/>
      <c r="T25" s="239"/>
      <c r="U25" s="243"/>
      <c r="V25" s="256" t="str">
        <f t="shared" si="1"/>
        <v/>
      </c>
    </row>
    <row r="26" spans="2:22" ht="15.75" thickBot="1" x14ac:dyDescent="0.25">
      <c r="B26" s="215">
        <v>18</v>
      </c>
      <c r="C26" s="149">
        <f t="array" ref="C26">LARGE((Meldeformular!$AD$10:$AD$109=$J$6)*Meldeformular!$A$10:$A$109,18)</f>
        <v>0</v>
      </c>
      <c r="D26" s="150" t="str">
        <f>IF(C26&gt;0,VLOOKUP(C26,Meldeformular!$A$10:$AG$109,2),"")</f>
        <v/>
      </c>
      <c r="E26" s="151" t="str">
        <f>IF(C26&gt;0,VLOOKUP(C26,Meldeformular!$A$10:$AG$109,3),"")</f>
        <v/>
      </c>
      <c r="F26" s="151" t="str">
        <f>IF(C26&gt;0,VLOOKUP(C26,Meldeformular!$A$10:$AG$109,6),"")</f>
        <v/>
      </c>
      <c r="G26" s="237"/>
      <c r="H26" s="238"/>
      <c r="I26" s="239"/>
      <c r="K26" s="256" t="str">
        <f t="shared" si="0"/>
        <v/>
      </c>
      <c r="M26" s="215">
        <v>18</v>
      </c>
      <c r="N26" s="149">
        <f t="array" ref="N26">LARGE((Meldeformular!$AD$10:$AD$109=U$6)*Meldeformular!$A$10:$A$109,18)</f>
        <v>0</v>
      </c>
      <c r="O26" s="150" t="str">
        <f>IF(N26&gt;0,VLOOKUP(N26,Meldeformular!$A$10:$AG$109,2),"")</f>
        <v/>
      </c>
      <c r="P26" s="151" t="str">
        <f>IF(N26&gt;0,VLOOKUP(N26,Meldeformular!$A$10:$AG$109,3),"")</f>
        <v/>
      </c>
      <c r="Q26" s="151" t="str">
        <f>IF(N26&gt;0,VLOOKUP(N26,Meldeformular!$A$10:$AG$109,6),"")</f>
        <v/>
      </c>
      <c r="R26" s="237"/>
      <c r="S26" s="238"/>
      <c r="T26" s="239"/>
      <c r="U26" s="243"/>
      <c r="V26" s="256" t="str">
        <f t="shared" si="1"/>
        <v/>
      </c>
    </row>
    <row r="27" spans="2:22" ht="15.75" thickBot="1" x14ac:dyDescent="0.25">
      <c r="B27" s="215">
        <v>19</v>
      </c>
      <c r="C27" s="149">
        <f t="array" ref="C27">LARGE((Meldeformular!$AD$10:$AD$109=$J$6)*Meldeformular!$A$10:$A$109,19)</f>
        <v>0</v>
      </c>
      <c r="D27" s="150" t="str">
        <f>IF(C27&gt;0,VLOOKUP(C27,Meldeformular!$A$10:$AG$109,2),"")</f>
        <v/>
      </c>
      <c r="E27" s="151" t="str">
        <f>IF(C27&gt;0,VLOOKUP(C27,Meldeformular!$A$10:$AG$109,3),"")</f>
        <v/>
      </c>
      <c r="F27" s="151" t="str">
        <f>IF(C27&gt;0,VLOOKUP(C27,Meldeformular!$A$10:$AG$109,6),"")</f>
        <v/>
      </c>
      <c r="G27" s="237"/>
      <c r="H27" s="238"/>
      <c r="I27" s="239"/>
      <c r="K27" s="256" t="str">
        <f t="shared" si="0"/>
        <v/>
      </c>
      <c r="M27" s="215">
        <v>19</v>
      </c>
      <c r="N27" s="149">
        <f t="array" ref="N27">LARGE((Meldeformular!$AD$10:$AD$109=U$6)*Meldeformular!$A$10:$A$109,19)</f>
        <v>0</v>
      </c>
      <c r="O27" s="150" t="str">
        <f>IF(N27&gt;0,VLOOKUP(N27,Meldeformular!$A$10:$AG$109,2),"")</f>
        <v/>
      </c>
      <c r="P27" s="151" t="str">
        <f>IF(N27&gt;0,VLOOKUP(N27,Meldeformular!$A$10:$AG$109,3),"")</f>
        <v/>
      </c>
      <c r="Q27" s="151" t="str">
        <f>IF(N27&gt;0,VLOOKUP(N27,Meldeformular!$A$10:$AG$109,6),"")</f>
        <v/>
      </c>
      <c r="R27" s="237"/>
      <c r="S27" s="238"/>
      <c r="T27" s="239"/>
      <c r="U27" s="243"/>
      <c r="V27" s="256" t="str">
        <f t="shared" si="1"/>
        <v/>
      </c>
    </row>
    <row r="28" spans="2:22" ht="15.75" thickBot="1" x14ac:dyDescent="0.25">
      <c r="B28" s="215">
        <v>20</v>
      </c>
      <c r="C28" s="149">
        <f t="array" ref="C28">LARGE((Meldeformular!$AD$10:$AD$109=$J$6)*Meldeformular!$A$10:$A$109,20)</f>
        <v>0</v>
      </c>
      <c r="D28" s="150" t="str">
        <f>IF(C28&gt;0,VLOOKUP(C28,Meldeformular!$A$10:$AG$109,2),"")</f>
        <v/>
      </c>
      <c r="E28" s="151" t="str">
        <f>IF(C28&gt;0,VLOOKUP(C28,Meldeformular!$A$10:$AG$109,3),"")</f>
        <v/>
      </c>
      <c r="F28" s="151" t="str">
        <f>IF(C28&gt;0,VLOOKUP(C28,Meldeformular!$A$10:$AG$109,6),"")</f>
        <v/>
      </c>
      <c r="G28" s="237"/>
      <c r="H28" s="238"/>
      <c r="I28" s="239"/>
      <c r="K28" s="256" t="str">
        <f t="shared" si="0"/>
        <v/>
      </c>
      <c r="M28" s="215">
        <v>20</v>
      </c>
      <c r="N28" s="149">
        <f t="array" ref="N28">LARGE((Meldeformular!$AD$10:$AD$109=U$6)*Meldeformular!$A$10:$A$109,20)</f>
        <v>0</v>
      </c>
      <c r="O28" s="150" t="str">
        <f>IF(N28&gt;0,VLOOKUP(N28,Meldeformular!$A$10:$AG$109,2),"")</f>
        <v/>
      </c>
      <c r="P28" s="151" t="str">
        <f>IF(N28&gt;0,VLOOKUP(N28,Meldeformular!$A$10:$AG$109,3),"")</f>
        <v/>
      </c>
      <c r="Q28" s="151" t="str">
        <f>IF(N28&gt;0,VLOOKUP(N28,Meldeformular!$A$10:$AG$109,6),"")</f>
        <v/>
      </c>
      <c r="R28" s="237"/>
      <c r="S28" s="238"/>
      <c r="T28" s="239"/>
      <c r="U28" s="243"/>
      <c r="V28" s="256" t="str">
        <f t="shared" si="1"/>
        <v/>
      </c>
    </row>
    <row r="29" spans="2:22" ht="15.75" thickBot="1" x14ac:dyDescent="0.25">
      <c r="B29" s="215">
        <v>21</v>
      </c>
      <c r="C29" s="149">
        <f t="array" ref="C29">LARGE((Meldeformular!$AD$10:$AD$109=$J$6)*Meldeformular!$A$10:$A$109,21)</f>
        <v>0</v>
      </c>
      <c r="D29" s="150" t="str">
        <f>IF(C29&gt;0,VLOOKUP(C29,Meldeformular!$A$10:$AG$109,2),"")</f>
        <v/>
      </c>
      <c r="E29" s="151" t="str">
        <f>IF(C29&gt;0,VLOOKUP(C29,Meldeformular!$A$10:$AG$109,3),"")</f>
        <v/>
      </c>
      <c r="F29" s="151" t="str">
        <f>IF(C29&gt;0,VLOOKUP(C29,Meldeformular!$A$10:$AG$109,6),"")</f>
        <v/>
      </c>
      <c r="G29" s="237"/>
      <c r="H29" s="238"/>
      <c r="I29" s="239"/>
      <c r="K29" s="256" t="str">
        <f t="shared" si="0"/>
        <v/>
      </c>
      <c r="M29" s="215">
        <v>21</v>
      </c>
      <c r="N29" s="149">
        <f t="array" ref="N29">LARGE((Meldeformular!$AD$10:$AD$109=U$6)*Meldeformular!$A$10:$A$109,21)</f>
        <v>0</v>
      </c>
      <c r="O29" s="150" t="str">
        <f>IF(N29&gt;0,VLOOKUP(N29,Meldeformular!$A$10:$AG$109,2),"")</f>
        <v/>
      </c>
      <c r="P29" s="151" t="str">
        <f>IF(N29&gt;0,VLOOKUP(N29,Meldeformular!$A$10:$AG$109,3),"")</f>
        <v/>
      </c>
      <c r="Q29" s="151" t="str">
        <f>IF(N29&gt;0,VLOOKUP(N29,Meldeformular!$A$10:$AG$109,6),"")</f>
        <v/>
      </c>
      <c r="R29" s="237"/>
      <c r="S29" s="238"/>
      <c r="T29" s="239"/>
      <c r="U29" s="243"/>
      <c r="V29" s="256" t="str">
        <f t="shared" si="1"/>
        <v/>
      </c>
    </row>
    <row r="30" spans="2:22" ht="15.75" thickBot="1" x14ac:dyDescent="0.25">
      <c r="B30" s="215">
        <v>22</v>
      </c>
      <c r="C30" s="149">
        <f t="array" ref="C30">LARGE((Meldeformular!$AD$10:$AD$109=$J$6)*Meldeformular!$A$10:$A$109,22)</f>
        <v>0</v>
      </c>
      <c r="D30" s="150" t="str">
        <f>IF(C30&gt;0,VLOOKUP(C30,Meldeformular!$A$10:$AG$109,2),"")</f>
        <v/>
      </c>
      <c r="E30" s="151" t="str">
        <f>IF(C30&gt;0,VLOOKUP(C30,Meldeformular!$A$10:$AG$109,3),"")</f>
        <v/>
      </c>
      <c r="F30" s="244" t="str">
        <f>IF(C30&gt;0,VLOOKUP(C30,Meldeformular!$A$10:$AG$109,6),"")</f>
        <v/>
      </c>
      <c r="G30" s="237"/>
      <c r="H30" s="238"/>
      <c r="I30" s="239"/>
      <c r="K30" s="256" t="str">
        <f t="shared" si="0"/>
        <v/>
      </c>
      <c r="M30" s="215">
        <v>22</v>
      </c>
      <c r="N30" s="149">
        <f t="array" ref="N30">LARGE((Meldeformular!$AD$10:$AD$109=U$6)*Meldeformular!$A$10:$A$109,22)</f>
        <v>0</v>
      </c>
      <c r="O30" s="150" t="str">
        <f>IF(N30&gt;0,VLOOKUP(N30,Meldeformular!$A$10:$AG$109,2),"")</f>
        <v/>
      </c>
      <c r="P30" s="151" t="str">
        <f>IF(N30&gt;0,VLOOKUP(N30,Meldeformular!$A$10:$AG$109,3),"")</f>
        <v/>
      </c>
      <c r="Q30" s="244" t="str">
        <f>IF(N30&gt;0,VLOOKUP(N30,Meldeformular!$A$10:$AG$109,6),"")</f>
        <v/>
      </c>
      <c r="R30" s="237"/>
      <c r="S30" s="238"/>
      <c r="T30" s="239"/>
      <c r="U30" s="243"/>
      <c r="V30" s="256" t="str">
        <f t="shared" si="1"/>
        <v/>
      </c>
    </row>
    <row r="31" spans="2:22" ht="15.75" thickBot="1" x14ac:dyDescent="0.25">
      <c r="B31" s="222">
        <v>23</v>
      </c>
      <c r="C31" s="156">
        <f t="array" ref="C31">LARGE((Meldeformular!$AD$10:$AD$109=$J$6)*Meldeformular!$A$10:$A$109,23)</f>
        <v>0</v>
      </c>
      <c r="D31" s="150" t="str">
        <f>IF(C31&gt;0,VLOOKUP(C31,Meldeformular!$A$10:$AG$109,2),"")</f>
        <v/>
      </c>
      <c r="E31" s="151" t="str">
        <f>IF(C31&gt;0,VLOOKUP(C31,Meldeformular!$A$10:$AG$109,3),"")</f>
        <v/>
      </c>
      <c r="F31" s="244" t="str">
        <f>IF(C31&gt;0,VLOOKUP(C31,Meldeformular!$A$10:$AG$109,6),"")</f>
        <v/>
      </c>
      <c r="G31" s="237"/>
      <c r="H31" s="238"/>
      <c r="I31" s="239"/>
      <c r="K31" s="256" t="str">
        <f t="shared" si="0"/>
        <v/>
      </c>
      <c r="M31" s="222">
        <v>23</v>
      </c>
      <c r="N31" s="156">
        <f t="array" ref="N31">LARGE((Meldeformular!$AD$10:$AD$109=U$6)*Meldeformular!$A$10:$A$109,23)</f>
        <v>0</v>
      </c>
      <c r="O31" s="150" t="str">
        <f>IF(N31&gt;0,VLOOKUP(N31,Meldeformular!$A$10:$AG$109,2),"")</f>
        <v/>
      </c>
      <c r="P31" s="151" t="str">
        <f>IF(N31&gt;0,VLOOKUP(N31,Meldeformular!$A$10:$AG$109,3),"")</f>
        <v/>
      </c>
      <c r="Q31" s="244" t="str">
        <f>IF(N31&gt;0,VLOOKUP(N31,Meldeformular!$A$10:$AG$109,6),"")</f>
        <v/>
      </c>
      <c r="R31" s="237"/>
      <c r="S31" s="238"/>
      <c r="T31" s="239"/>
      <c r="U31" s="227"/>
      <c r="V31" s="256" t="str">
        <f t="shared" si="1"/>
        <v/>
      </c>
    </row>
    <row r="32" spans="2:22" ht="15.75" thickBot="1" x14ac:dyDescent="0.25">
      <c r="B32" s="216">
        <v>24</v>
      </c>
      <c r="C32" s="217">
        <f t="array" ref="C32">LARGE((Meldeformular!$AD$10:$AD$109=$J$6)*Meldeformular!$A$10:$A$109,24)</f>
        <v>0</v>
      </c>
      <c r="D32" s="223" t="str">
        <f>IF(C32&gt;0,VLOOKUP(C32,Meldeformular!$A$10:$AG$109,2),"")</f>
        <v/>
      </c>
      <c r="E32" s="224" t="str">
        <f>IF(C32&gt;0,VLOOKUP(C32,Meldeformular!$A$10:$AG$109,3),"")</f>
        <v/>
      </c>
      <c r="F32" s="247" t="str">
        <f>IF(C32&gt;0,VLOOKUP(C32,Meldeformular!$A$10:$AG$109,6),"")</f>
        <v/>
      </c>
      <c r="G32" s="240"/>
      <c r="H32" s="241"/>
      <c r="I32" s="242"/>
      <c r="K32" s="256" t="str">
        <f t="shared" si="0"/>
        <v/>
      </c>
      <c r="M32" s="216">
        <v>24</v>
      </c>
      <c r="N32" s="217">
        <f t="array" ref="N32">LARGE((Meldeformular!$AD$10:$AD$109=U$6)*Meldeformular!$A$10:$A$109,24)</f>
        <v>0</v>
      </c>
      <c r="O32" s="223" t="str">
        <f>IF(N32&gt;0,VLOOKUP(N32,Meldeformular!$A$10:$AG$109,2),"")</f>
        <v/>
      </c>
      <c r="P32" s="224" t="str">
        <f>IF(N32&gt;0,VLOOKUP(N32,Meldeformular!$A$10:$AG$109,3),"")</f>
        <v/>
      </c>
      <c r="Q32" s="247" t="str">
        <f>IF(N32&gt;0,VLOOKUP(N32,Meldeformular!$A$10:$AG$109,6),"")</f>
        <v/>
      </c>
      <c r="R32" s="240"/>
      <c r="S32" s="241"/>
      <c r="T32" s="242"/>
      <c r="U32" s="227"/>
      <c r="V32" s="256" t="str">
        <f t="shared" si="1"/>
        <v/>
      </c>
    </row>
    <row r="33" spans="1:22" ht="16.5" thickTop="1" thickBot="1" x14ac:dyDescent="0.25">
      <c r="K33" s="143" t="str">
        <f t="shared" si="0"/>
        <v/>
      </c>
    </row>
    <row r="34" spans="1:22" ht="16.5" thickTop="1" thickBot="1" x14ac:dyDescent="0.25">
      <c r="B34" s="301" t="s">
        <v>61</v>
      </c>
      <c r="C34" s="302"/>
      <c r="D34" s="302"/>
      <c r="E34" s="302"/>
      <c r="F34" s="302"/>
      <c r="G34" s="302"/>
      <c r="H34" s="302"/>
      <c r="I34" s="303"/>
      <c r="J34" s="144">
        <v>3</v>
      </c>
      <c r="K34" s="256"/>
      <c r="M34" s="301" t="s">
        <v>61</v>
      </c>
      <c r="N34" s="302"/>
      <c r="O34" s="302"/>
      <c r="P34" s="302"/>
      <c r="Q34" s="302"/>
      <c r="R34" s="302"/>
      <c r="S34" s="302"/>
      <c r="T34" s="303"/>
      <c r="U34" s="144">
        <v>4</v>
      </c>
      <c r="V34" s="256"/>
    </row>
    <row r="35" spans="1:22" ht="15.75" thickBot="1" x14ac:dyDescent="0.25">
      <c r="A35" s="144">
        <v>3</v>
      </c>
      <c r="B35" s="245" t="s">
        <v>150</v>
      </c>
      <c r="C35" s="298" t="s">
        <v>151</v>
      </c>
      <c r="D35" s="299"/>
      <c r="E35" s="299"/>
      <c r="F35" s="299"/>
      <c r="G35" s="299"/>
      <c r="H35" s="299"/>
      <c r="I35" s="300"/>
      <c r="J35" s="243">
        <f>COUNTA(G37:G60)</f>
        <v>0</v>
      </c>
      <c r="K35" s="256"/>
      <c r="L35" s="144">
        <v>4</v>
      </c>
      <c r="M35" s="245" t="s">
        <v>150</v>
      </c>
      <c r="N35" s="298" t="s">
        <v>151</v>
      </c>
      <c r="O35" s="299"/>
      <c r="P35" s="299"/>
      <c r="Q35" s="299"/>
      <c r="R35" s="299"/>
      <c r="S35" s="299"/>
      <c r="T35" s="300"/>
      <c r="U35" s="243">
        <f>COUNTA(R37:R60)</f>
        <v>0</v>
      </c>
      <c r="V35" s="256"/>
    </row>
    <row r="36" spans="1:22" ht="15.75" thickBot="1" x14ac:dyDescent="0.25">
      <c r="B36" s="214" t="s">
        <v>127</v>
      </c>
      <c r="C36" s="149"/>
      <c r="D36" s="160" t="s">
        <v>36</v>
      </c>
      <c r="E36" s="161" t="s">
        <v>37</v>
      </c>
      <c r="F36" s="161" t="s">
        <v>40</v>
      </c>
      <c r="G36" s="233" t="s">
        <v>187</v>
      </c>
      <c r="H36" s="225" t="s">
        <v>188</v>
      </c>
      <c r="I36" s="226" t="s">
        <v>189</v>
      </c>
      <c r="K36" s="256" t="str">
        <f t="shared" si="0"/>
        <v/>
      </c>
      <c r="M36" s="214" t="s">
        <v>127</v>
      </c>
      <c r="N36" s="149"/>
      <c r="O36" s="160" t="s">
        <v>36</v>
      </c>
      <c r="P36" s="161" t="s">
        <v>37</v>
      </c>
      <c r="Q36" s="161" t="s">
        <v>40</v>
      </c>
      <c r="R36" s="233" t="s">
        <v>187</v>
      </c>
      <c r="S36" s="225" t="s">
        <v>188</v>
      </c>
      <c r="T36" s="226" t="s">
        <v>189</v>
      </c>
      <c r="U36" s="243"/>
      <c r="V36" s="256" t="str">
        <f>IF(N36=0,"",IF(COUNTA(R36:T36)=0,"bitte eintragen",IF(COUNTA(R36:T36)&gt;1,"zu viele Möglichkeiten","")))</f>
        <v/>
      </c>
    </row>
    <row r="37" spans="1:22" ht="15.75" thickBot="1" x14ac:dyDescent="0.25">
      <c r="B37" s="215">
        <v>1</v>
      </c>
      <c r="C37" s="149">
        <f t="array" ref="C37">LARGE((Meldeformular!$AD$10:$AD$109=J$34)*Meldeformular!$A$10:$A$109,1)</f>
        <v>0</v>
      </c>
      <c r="D37" s="164" t="str">
        <f>IF(C37&gt;0,VLOOKUP(C37,Meldeformular!$A$10:$AG$109,2),"")</f>
        <v/>
      </c>
      <c r="E37" s="165" t="str">
        <f>IF(C37&gt;0,VLOOKUP(C37,Meldeformular!$A$10:$AG$109,3),"")</f>
        <v/>
      </c>
      <c r="F37" s="165" t="str">
        <f>IF(C37&gt;0,VLOOKUP(C37,Meldeformular!$A$10:$AG$109,6),"")</f>
        <v/>
      </c>
      <c r="G37" s="234"/>
      <c r="H37" s="235"/>
      <c r="I37" s="236"/>
      <c r="K37" s="256" t="str">
        <f t="shared" si="0"/>
        <v/>
      </c>
      <c r="M37" s="215">
        <v>1</v>
      </c>
      <c r="N37" s="149">
        <f t="array" ref="N37">LARGE((Meldeformular!$AD$10:$AD$109=U$34)*Meldeformular!$A$10:$A$109,1)</f>
        <v>0</v>
      </c>
      <c r="O37" s="167" t="str">
        <f>IF(N37&gt;0,VLOOKUP(N37,Meldeformular!$A$10:$AG$109,2),"")</f>
        <v/>
      </c>
      <c r="P37" s="165" t="str">
        <f>IF(N37&gt;0,VLOOKUP(N37,Meldeformular!$A$10:$AG$109,3),"")</f>
        <v/>
      </c>
      <c r="Q37" s="165" t="str">
        <f>IF(N37&gt;0,VLOOKUP(N37,Meldeformular!$A$10:$AG$109,6),"")</f>
        <v/>
      </c>
      <c r="R37" s="234"/>
      <c r="S37" s="235"/>
      <c r="T37" s="236"/>
      <c r="U37" s="243"/>
      <c r="V37" s="256" t="str">
        <f t="shared" si="1"/>
        <v/>
      </c>
    </row>
    <row r="38" spans="1:22" ht="15.75" thickBot="1" x14ac:dyDescent="0.25">
      <c r="B38" s="215">
        <v>2</v>
      </c>
      <c r="C38" s="149">
        <f t="array" ref="C38">LARGE((Meldeformular!$AD$10:$AD$109=$J$34)*Meldeformular!$A$10:$A$109,2)</f>
        <v>0</v>
      </c>
      <c r="D38" s="150" t="str">
        <f>IF(C38&gt;0,VLOOKUP(C38,Meldeformular!$A$10:$AG$109,2),"")</f>
        <v/>
      </c>
      <c r="E38" s="151" t="str">
        <f>IF(C38&gt;0,VLOOKUP(C38,Meldeformular!$A$10:$AG$109,3),"")</f>
        <v/>
      </c>
      <c r="F38" s="151" t="str">
        <f>IF(C38&gt;0,VLOOKUP(C38,Meldeformular!$A$10:$AG$109,6),"")</f>
        <v/>
      </c>
      <c r="G38" s="237"/>
      <c r="H38" s="238"/>
      <c r="I38" s="239"/>
      <c r="K38" s="256" t="str">
        <f t="shared" si="0"/>
        <v/>
      </c>
      <c r="M38" s="215">
        <v>2</v>
      </c>
      <c r="N38" s="149">
        <f t="array" ref="N38">LARGE((Meldeformular!$AD$10:$AD$109=U$34)*Meldeformular!$A$10:$A$109,2)</f>
        <v>0</v>
      </c>
      <c r="O38" s="168" t="str">
        <f>IF(N38&gt;0,VLOOKUP(N38,Meldeformular!$A$10:$AG$109,2),"")</f>
        <v/>
      </c>
      <c r="P38" s="151" t="str">
        <f>IF(N38&gt;0,VLOOKUP(N38,Meldeformular!$A$10:$AG$109,3),"")</f>
        <v/>
      </c>
      <c r="Q38" s="151" t="str">
        <f>IF(N38&gt;0,VLOOKUP(N38,Meldeformular!$A$10:$AG$109,6),"")</f>
        <v/>
      </c>
      <c r="R38" s="237"/>
      <c r="S38" s="238"/>
      <c r="T38" s="239"/>
      <c r="U38" s="243"/>
      <c r="V38" s="256" t="str">
        <f t="shared" si="1"/>
        <v/>
      </c>
    </row>
    <row r="39" spans="1:22" ht="15.75" thickBot="1" x14ac:dyDescent="0.25">
      <c r="B39" s="215">
        <v>3</v>
      </c>
      <c r="C39" s="149">
        <f t="array" ref="C39">LARGE((Meldeformular!$AD$10:$AD$109=$J$34)*Meldeformular!$A$10:$A$109,3)</f>
        <v>0</v>
      </c>
      <c r="D39" s="150" t="str">
        <f>IF(C39&gt;0,VLOOKUP(C39,Meldeformular!$A$10:$AG$109,2),"")</f>
        <v/>
      </c>
      <c r="E39" s="151" t="str">
        <f>IF(C39&gt;0,VLOOKUP(C39,Meldeformular!$A$10:$AG$109,3),"")</f>
        <v/>
      </c>
      <c r="F39" s="151" t="str">
        <f>IF(C39&gt;0,VLOOKUP(C39,Meldeformular!$A$10:$AG$109,6),"")</f>
        <v/>
      </c>
      <c r="G39" s="237"/>
      <c r="H39" s="238"/>
      <c r="I39" s="239"/>
      <c r="K39" s="256" t="str">
        <f t="shared" si="0"/>
        <v/>
      </c>
      <c r="M39" s="215">
        <v>3</v>
      </c>
      <c r="N39" s="149">
        <f t="array" ref="N39">LARGE((Meldeformular!$AD$10:$AD$109=U$34)*Meldeformular!$A$10:$A$109,3)</f>
        <v>0</v>
      </c>
      <c r="O39" s="168" t="str">
        <f>IF(N39&gt;0,VLOOKUP(N39,Meldeformular!$A$10:$AG$109,2),"")</f>
        <v/>
      </c>
      <c r="P39" s="151" t="str">
        <f>IF(N39&gt;0,VLOOKUP(N39,Meldeformular!$A$10:$AG$109,3),"")</f>
        <v/>
      </c>
      <c r="Q39" s="151" t="str">
        <f>IF(N39&gt;0,VLOOKUP(N39,Meldeformular!$A$10:$AG$109,6),"")</f>
        <v/>
      </c>
      <c r="R39" s="237"/>
      <c r="S39" s="238"/>
      <c r="T39" s="239"/>
      <c r="U39" s="243"/>
      <c r="V39" s="256" t="str">
        <f t="shared" si="1"/>
        <v/>
      </c>
    </row>
    <row r="40" spans="1:22" ht="15.75" thickBot="1" x14ac:dyDescent="0.25">
      <c r="B40" s="215">
        <v>4</v>
      </c>
      <c r="C40" s="149">
        <f t="array" ref="C40">LARGE((Meldeformular!$AD$10:$AD$109=$J$34)*Meldeformular!$A$10:$A$109,4)</f>
        <v>0</v>
      </c>
      <c r="D40" s="150" t="str">
        <f>IF(C40&gt;0,VLOOKUP(C40,Meldeformular!$A$10:$AG$109,2),"")</f>
        <v/>
      </c>
      <c r="E40" s="151" t="str">
        <f>IF(C40&gt;0,VLOOKUP(C40,Meldeformular!$A$10:$AG$109,3),"")</f>
        <v/>
      </c>
      <c r="F40" s="151" t="str">
        <f>IF(C40&gt;0,VLOOKUP(C40,Meldeformular!$A$10:$AG$109,6),"")</f>
        <v/>
      </c>
      <c r="G40" s="237"/>
      <c r="H40" s="238"/>
      <c r="I40" s="239"/>
      <c r="K40" s="256" t="str">
        <f t="shared" si="0"/>
        <v/>
      </c>
      <c r="M40" s="215">
        <v>4</v>
      </c>
      <c r="N40" s="149">
        <f t="array" ref="N40">LARGE((Meldeformular!$AD$10:$AD$109=U$34)*Meldeformular!$A$10:$A$109,4)</f>
        <v>0</v>
      </c>
      <c r="O40" s="168" t="str">
        <f>IF(N40&gt;0,VLOOKUP(N40,Meldeformular!$A$10:$AG$109,2),"")</f>
        <v/>
      </c>
      <c r="P40" s="151" t="str">
        <f>IF(N40&gt;0,VLOOKUP(N40,Meldeformular!$A$10:$AG$109,3),"")</f>
        <v/>
      </c>
      <c r="Q40" s="151" t="str">
        <f>IF(N40&gt;0,VLOOKUP(N40,Meldeformular!$A$10:$AG$109,6),"")</f>
        <v/>
      </c>
      <c r="R40" s="237"/>
      <c r="S40" s="238"/>
      <c r="T40" s="239"/>
      <c r="U40" s="243"/>
      <c r="V40" s="256" t="str">
        <f t="shared" si="1"/>
        <v/>
      </c>
    </row>
    <row r="41" spans="1:22" ht="15.75" thickBot="1" x14ac:dyDescent="0.25">
      <c r="B41" s="215">
        <v>5</v>
      </c>
      <c r="C41" s="149">
        <f t="array" ref="C41">LARGE((Meldeformular!$AD$10:$AD$109=$J$34)*Meldeformular!$A$10:$A$109,5)</f>
        <v>0</v>
      </c>
      <c r="D41" s="150" t="str">
        <f>IF(C41&gt;0,VLOOKUP(C41,Meldeformular!$A$10:$AG$109,2),"")</f>
        <v/>
      </c>
      <c r="E41" s="151" t="str">
        <f>IF(C41&gt;0,VLOOKUP(C41,Meldeformular!$A$10:$AG$109,3),"")</f>
        <v/>
      </c>
      <c r="F41" s="151" t="str">
        <f>IF(C41&gt;0,VLOOKUP(C41,Meldeformular!$A$10:$AG$109,6),"")</f>
        <v/>
      </c>
      <c r="G41" s="237"/>
      <c r="H41" s="238"/>
      <c r="I41" s="239"/>
      <c r="K41" s="256" t="str">
        <f t="shared" si="0"/>
        <v/>
      </c>
      <c r="M41" s="215">
        <v>5</v>
      </c>
      <c r="N41" s="149">
        <f t="array" ref="N41">LARGE((Meldeformular!$AD$10:$AD$109=U$34)*Meldeformular!$A$10:$A$109,5)</f>
        <v>0</v>
      </c>
      <c r="O41" s="168" t="str">
        <f>IF(N41&gt;0,VLOOKUP(N41,Meldeformular!$A$10:$AG$109,2),"")</f>
        <v/>
      </c>
      <c r="P41" s="151" t="str">
        <f>IF(N41&gt;0,VLOOKUP(N41,Meldeformular!$A$10:$AG$109,3),"")</f>
        <v/>
      </c>
      <c r="Q41" s="151" t="str">
        <f>IF(N41&gt;0,VLOOKUP(N41,Meldeformular!$A$10:$AG$109,6),"")</f>
        <v/>
      </c>
      <c r="R41" s="237"/>
      <c r="S41" s="238"/>
      <c r="T41" s="239"/>
      <c r="U41" s="243"/>
      <c r="V41" s="256" t="str">
        <f t="shared" si="1"/>
        <v/>
      </c>
    </row>
    <row r="42" spans="1:22" ht="15.75" thickBot="1" x14ac:dyDescent="0.25">
      <c r="B42" s="215">
        <v>6</v>
      </c>
      <c r="C42" s="149">
        <f t="array" ref="C42">LARGE((Meldeformular!$AD$10:$AD$109=$J$34)*Meldeformular!$A$10:$A$109,6)</f>
        <v>0</v>
      </c>
      <c r="D42" s="150" t="str">
        <f>IF(C42&gt;0,VLOOKUP(C42,Meldeformular!$A$10:$AG$109,2),"")</f>
        <v/>
      </c>
      <c r="E42" s="151" t="str">
        <f>IF(C42&gt;0,VLOOKUP(C42,Meldeformular!$A$10:$AG$109,3),"")</f>
        <v/>
      </c>
      <c r="F42" s="151" t="str">
        <f>IF(C42&gt;0,VLOOKUP(C42,Meldeformular!$A$10:$AG$109,6),"")</f>
        <v/>
      </c>
      <c r="G42" s="237"/>
      <c r="H42" s="238"/>
      <c r="I42" s="239"/>
      <c r="K42" s="256" t="str">
        <f t="shared" si="0"/>
        <v/>
      </c>
      <c r="M42" s="215">
        <v>6</v>
      </c>
      <c r="N42" s="149">
        <f t="array" ref="N42">LARGE((Meldeformular!$AD$10:$AD$109=U$34)*Meldeformular!$A$10:$A$109,6)</f>
        <v>0</v>
      </c>
      <c r="O42" s="168" t="str">
        <f>IF(N42&gt;0,VLOOKUP(N42,Meldeformular!$A$10:$AG$109,2),"")</f>
        <v/>
      </c>
      <c r="P42" s="151" t="str">
        <f>IF(N42&gt;0,VLOOKUP(N42,Meldeformular!$A$10:$AG$109,3),"")</f>
        <v/>
      </c>
      <c r="Q42" s="151" t="str">
        <f>IF(N42&gt;0,VLOOKUP(N42,Meldeformular!$A$10:$AG$109,6),"")</f>
        <v/>
      </c>
      <c r="R42" s="237"/>
      <c r="S42" s="238"/>
      <c r="T42" s="239"/>
      <c r="U42" s="243"/>
      <c r="V42" s="256" t="str">
        <f t="shared" si="1"/>
        <v/>
      </c>
    </row>
    <row r="43" spans="1:22" ht="15.75" thickBot="1" x14ac:dyDescent="0.25">
      <c r="B43" s="215">
        <v>7</v>
      </c>
      <c r="C43" s="149">
        <f t="array" ref="C43">LARGE((Meldeformular!$AD$10:$AD$109=$J$34)*Meldeformular!$A$10:$A$109,7)</f>
        <v>0</v>
      </c>
      <c r="D43" s="150" t="str">
        <f>IF(C43&gt;0,VLOOKUP(C43,Meldeformular!$A$10:$AG$109,2),"")</f>
        <v/>
      </c>
      <c r="E43" s="151" t="str">
        <f>IF(C43&gt;0,VLOOKUP(C43,Meldeformular!$A$10:$AG$109,3),"")</f>
        <v/>
      </c>
      <c r="F43" s="151" t="str">
        <f>IF(C43&gt;0,VLOOKUP(C43,Meldeformular!$A$10:$AG$109,6),"")</f>
        <v/>
      </c>
      <c r="G43" s="237"/>
      <c r="H43" s="238"/>
      <c r="I43" s="239"/>
      <c r="K43" s="256" t="str">
        <f t="shared" si="0"/>
        <v/>
      </c>
      <c r="M43" s="215">
        <v>7</v>
      </c>
      <c r="N43" s="149">
        <f t="array" ref="N43">LARGE((Meldeformular!$AD$10:$AD$109=U$34)*Meldeformular!$A$10:$A$109,7)</f>
        <v>0</v>
      </c>
      <c r="O43" s="168" t="str">
        <f>IF(N43&gt;0,VLOOKUP(N43,Meldeformular!$A$10:$AG$109,2),"")</f>
        <v/>
      </c>
      <c r="P43" s="151" t="str">
        <f>IF(N43&gt;0,VLOOKUP(N43,Meldeformular!$A$10:$AG$109,3),"")</f>
        <v/>
      </c>
      <c r="Q43" s="151" t="str">
        <f>IF(N43&gt;0,VLOOKUP(N43,Meldeformular!$A$10:$AG$109,6),"")</f>
        <v/>
      </c>
      <c r="R43" s="237"/>
      <c r="S43" s="238"/>
      <c r="T43" s="239"/>
      <c r="U43" s="243"/>
      <c r="V43" s="256" t="str">
        <f t="shared" si="1"/>
        <v/>
      </c>
    </row>
    <row r="44" spans="1:22" ht="15.75" thickBot="1" x14ac:dyDescent="0.25">
      <c r="B44" s="215">
        <v>8</v>
      </c>
      <c r="C44" s="149">
        <f t="array" ref="C44">LARGE((Meldeformular!$AD$10:$AD$109=$J$34)*Meldeformular!$A$10:$A$109,8)</f>
        <v>0</v>
      </c>
      <c r="D44" s="150" t="str">
        <f>IF(C44&gt;0,VLOOKUP(C44,Meldeformular!$A$10:$AG$109,2),"")</f>
        <v/>
      </c>
      <c r="E44" s="151" t="str">
        <f>IF(C44&gt;0,VLOOKUP(C44,Meldeformular!$A$10:$AG$109,3),"")</f>
        <v/>
      </c>
      <c r="F44" s="151" t="str">
        <f>IF(C44&gt;0,VLOOKUP(C44,Meldeformular!$A$10:$AG$109,6),"")</f>
        <v/>
      </c>
      <c r="G44" s="237"/>
      <c r="H44" s="238"/>
      <c r="I44" s="239"/>
      <c r="K44" s="256" t="str">
        <f t="shared" si="0"/>
        <v/>
      </c>
      <c r="M44" s="215">
        <v>8</v>
      </c>
      <c r="N44" s="149">
        <f t="array" ref="N44">LARGE((Meldeformular!$AD$10:$AD$109=U$34)*Meldeformular!$A$10:$A$109,8)</f>
        <v>0</v>
      </c>
      <c r="O44" s="168" t="str">
        <f>IF(N44&gt;0,VLOOKUP(N44,Meldeformular!$A$10:$AG$109,2),"")</f>
        <v/>
      </c>
      <c r="P44" s="151" t="str">
        <f>IF(N44&gt;0,VLOOKUP(N44,Meldeformular!$A$10:$AG$109,3),"")</f>
        <v/>
      </c>
      <c r="Q44" s="151" t="str">
        <f>IF(N44&gt;0,VLOOKUP(N44,Meldeformular!$A$10:$AG$109,6),"")</f>
        <v/>
      </c>
      <c r="R44" s="237"/>
      <c r="S44" s="238"/>
      <c r="T44" s="239"/>
      <c r="U44" s="243"/>
      <c r="V44" s="256" t="str">
        <f t="shared" si="1"/>
        <v/>
      </c>
    </row>
    <row r="45" spans="1:22" ht="15.75" thickBot="1" x14ac:dyDescent="0.25">
      <c r="B45" s="215">
        <v>9</v>
      </c>
      <c r="C45" s="149">
        <f t="array" ref="C45">LARGE((Meldeformular!$AD$10:$AD$109=$J$34)*Meldeformular!$A$10:$A$109,9)</f>
        <v>0</v>
      </c>
      <c r="D45" s="150" t="str">
        <f>IF(C45&gt;0,VLOOKUP(C45,Meldeformular!$A$10:$AG$109,2),"")</f>
        <v/>
      </c>
      <c r="E45" s="151" t="str">
        <f>IF(C45&gt;0,VLOOKUP(C45,Meldeformular!$A$10:$AG$109,3),"")</f>
        <v/>
      </c>
      <c r="F45" s="151" t="str">
        <f>IF(C45&gt;0,VLOOKUP(C45,Meldeformular!$A$10:$AG$109,6),"")</f>
        <v/>
      </c>
      <c r="G45" s="237"/>
      <c r="H45" s="238"/>
      <c r="I45" s="239"/>
      <c r="K45" s="256" t="str">
        <f t="shared" si="0"/>
        <v/>
      </c>
      <c r="M45" s="215">
        <v>9</v>
      </c>
      <c r="N45" s="149">
        <f t="array" ref="N45">LARGE((Meldeformular!$AD$10:$AD$109=U$34)*Meldeformular!$A$10:$A$109,9)</f>
        <v>0</v>
      </c>
      <c r="O45" s="168" t="str">
        <f>IF(N45&gt;0,VLOOKUP(N45,Meldeformular!$A$10:$AG$109,2),"")</f>
        <v/>
      </c>
      <c r="P45" s="151" t="str">
        <f>IF(N45&gt;0,VLOOKUP(N45,Meldeformular!$A$10:$AG$109,3),"")</f>
        <v/>
      </c>
      <c r="Q45" s="151" t="str">
        <f>IF(N45&gt;0,VLOOKUP(N45,Meldeformular!$A$10:$AG$109,6),"")</f>
        <v/>
      </c>
      <c r="R45" s="237"/>
      <c r="S45" s="238"/>
      <c r="T45" s="239"/>
      <c r="U45" s="243"/>
      <c r="V45" s="256" t="str">
        <f t="shared" si="1"/>
        <v/>
      </c>
    </row>
    <row r="46" spans="1:22" ht="15.75" thickBot="1" x14ac:dyDescent="0.25">
      <c r="B46" s="215">
        <v>10</v>
      </c>
      <c r="C46" s="149">
        <f t="array" ref="C46">LARGE((Meldeformular!$AD$10:$AD$109=$J$34)*Meldeformular!$A$10:$A$109,10)</f>
        <v>0</v>
      </c>
      <c r="D46" s="150" t="str">
        <f>IF(C46&gt;0,VLOOKUP(C46,Meldeformular!$A$10:$AG$109,2),"")</f>
        <v/>
      </c>
      <c r="E46" s="151" t="str">
        <f>IF(C46&gt;0,VLOOKUP(C46,Meldeformular!$A$10:$AG$109,3),"")</f>
        <v/>
      </c>
      <c r="F46" s="151" t="str">
        <f>IF(C46&gt;0,VLOOKUP(C46,Meldeformular!$A$10:$AG$109,6),"")</f>
        <v/>
      </c>
      <c r="G46" s="237"/>
      <c r="H46" s="238"/>
      <c r="I46" s="239"/>
      <c r="K46" s="256" t="str">
        <f t="shared" si="0"/>
        <v/>
      </c>
      <c r="M46" s="215">
        <v>10</v>
      </c>
      <c r="N46" s="149">
        <f t="array" ref="N46">LARGE((Meldeformular!$AD$10:$AD$109=U$34)*Meldeformular!$A$10:$A$109,10)</f>
        <v>0</v>
      </c>
      <c r="O46" s="168" t="str">
        <f>IF(N46&gt;0,VLOOKUP(N46,Meldeformular!$A$10:$AG$109,2),"")</f>
        <v/>
      </c>
      <c r="P46" s="151" t="str">
        <f>IF(N46&gt;0,VLOOKUP(N46,Meldeformular!$A$10:$AG$109,3),"")</f>
        <v/>
      </c>
      <c r="Q46" s="151" t="str">
        <f>IF(N46&gt;0,VLOOKUP(N46,Meldeformular!$A$10:$AG$109,6),"")</f>
        <v/>
      </c>
      <c r="R46" s="237"/>
      <c r="S46" s="238"/>
      <c r="T46" s="239"/>
      <c r="U46" s="243"/>
      <c r="V46" s="256" t="str">
        <f t="shared" si="1"/>
        <v/>
      </c>
    </row>
    <row r="47" spans="1:22" ht="15.75" thickBot="1" x14ac:dyDescent="0.25">
      <c r="B47" s="215">
        <v>11</v>
      </c>
      <c r="C47" s="149">
        <f t="array" ref="C47">LARGE((Meldeformular!$AD$10:$AD$109=$J$34)*Meldeformular!$A$10:$A$109,11)</f>
        <v>0</v>
      </c>
      <c r="D47" s="150" t="str">
        <f>IF(C47&gt;0,VLOOKUP(C47,Meldeformular!$A$10:$AG$109,2),"")</f>
        <v/>
      </c>
      <c r="E47" s="151" t="str">
        <f>IF(C47&gt;0,VLOOKUP(C47,Meldeformular!$A$10:$AG$109,3),"")</f>
        <v/>
      </c>
      <c r="F47" s="151" t="str">
        <f>IF(C47&gt;0,VLOOKUP(C47,Meldeformular!$A$10:$AG$109,6),"")</f>
        <v/>
      </c>
      <c r="G47" s="237"/>
      <c r="H47" s="238"/>
      <c r="I47" s="239"/>
      <c r="K47" s="256" t="str">
        <f t="shared" si="0"/>
        <v/>
      </c>
      <c r="M47" s="215">
        <v>11</v>
      </c>
      <c r="N47" s="149">
        <f t="array" ref="N47">LARGE((Meldeformular!$AD$10:$AD$109=U$34)*Meldeformular!$A$10:$A$109,11)</f>
        <v>0</v>
      </c>
      <c r="O47" s="168" t="str">
        <f>IF(N47&gt;0,VLOOKUP(N47,Meldeformular!$A$10:$AG$109,2),"")</f>
        <v/>
      </c>
      <c r="P47" s="151" t="str">
        <f>IF(N47&gt;0,VLOOKUP(N47,Meldeformular!$A$10:$AG$109,3),"")</f>
        <v/>
      </c>
      <c r="Q47" s="151" t="str">
        <f>IF(N47&gt;0,VLOOKUP(N47,Meldeformular!$A$10:$AG$109,6),"")</f>
        <v/>
      </c>
      <c r="R47" s="237"/>
      <c r="S47" s="238"/>
      <c r="T47" s="239"/>
      <c r="U47" s="243"/>
      <c r="V47" s="256" t="str">
        <f t="shared" si="1"/>
        <v/>
      </c>
    </row>
    <row r="48" spans="1:22" ht="15.75" thickBot="1" x14ac:dyDescent="0.25">
      <c r="B48" s="215">
        <v>12</v>
      </c>
      <c r="C48" s="149">
        <f t="array" ref="C48">LARGE((Meldeformular!$AD$10:$AD$109=$J$34)*Meldeformular!$A$10:$A$109,12)</f>
        <v>0</v>
      </c>
      <c r="D48" s="150" t="str">
        <f>IF(C48&gt;0,VLOOKUP(C48,Meldeformular!$A$10:$AG$109,2),"")</f>
        <v/>
      </c>
      <c r="E48" s="151" t="str">
        <f>IF(C48&gt;0,VLOOKUP(C48,Meldeformular!$A$10:$AG$109,3),"")</f>
        <v/>
      </c>
      <c r="F48" s="151" t="str">
        <f>IF(C48&gt;0,VLOOKUP(C48,Meldeformular!$A$10:$AG$109,6),"")</f>
        <v/>
      </c>
      <c r="G48" s="237"/>
      <c r="H48" s="238"/>
      <c r="I48" s="239"/>
      <c r="K48" s="256" t="str">
        <f t="shared" si="0"/>
        <v/>
      </c>
      <c r="M48" s="215">
        <v>12</v>
      </c>
      <c r="N48" s="149">
        <f t="array" ref="N48">LARGE((Meldeformular!$AD$10:$AD$109=U$34)*Meldeformular!$A$10:$A$109,12)</f>
        <v>0</v>
      </c>
      <c r="O48" s="168" t="str">
        <f>IF(N48&gt;0,VLOOKUP(N48,Meldeformular!$A$10:$AG$109,2),"")</f>
        <v/>
      </c>
      <c r="P48" s="151" t="str">
        <f>IF(N48&gt;0,VLOOKUP(N48,Meldeformular!$A$10:$AG$109,3),"")</f>
        <v/>
      </c>
      <c r="Q48" s="151" t="str">
        <f>IF(N48&gt;0,VLOOKUP(N48,Meldeformular!$A$10:$AG$109,6),"")</f>
        <v/>
      </c>
      <c r="R48" s="237"/>
      <c r="S48" s="238"/>
      <c r="T48" s="239"/>
      <c r="U48" s="243"/>
      <c r="V48" s="256" t="str">
        <f t="shared" si="1"/>
        <v/>
      </c>
    </row>
    <row r="49" spans="2:22" ht="15.75" thickBot="1" x14ac:dyDescent="0.25">
      <c r="B49" s="215">
        <v>13</v>
      </c>
      <c r="C49" s="149">
        <f t="array" ref="C49">LARGE((Meldeformular!$AD$10:$AD$109=$J$34)*Meldeformular!$A$10:$A$109,13)</f>
        <v>0</v>
      </c>
      <c r="D49" s="150" t="str">
        <f>IF(C49&gt;0,VLOOKUP(C49,Meldeformular!$A$10:$AG$109,2),"")</f>
        <v/>
      </c>
      <c r="E49" s="151" t="str">
        <f>IF(C49&gt;0,VLOOKUP(C49,Meldeformular!$A$10:$AG$109,3),"")</f>
        <v/>
      </c>
      <c r="F49" s="151" t="str">
        <f>IF(C49&gt;0,VLOOKUP(C49,Meldeformular!$A$10:$AG$109,6),"")</f>
        <v/>
      </c>
      <c r="G49" s="237"/>
      <c r="H49" s="238"/>
      <c r="I49" s="239"/>
      <c r="K49" s="256" t="str">
        <f t="shared" si="0"/>
        <v/>
      </c>
      <c r="M49" s="215">
        <v>13</v>
      </c>
      <c r="N49" s="149">
        <f t="array" ref="N49">LARGE((Meldeformular!$AD$10:$AD$109=U$34)*Meldeformular!$A$10:$A$109,13)</f>
        <v>0</v>
      </c>
      <c r="O49" s="168" t="str">
        <f>IF(N49&gt;0,VLOOKUP(N49,Meldeformular!$A$10:$AG$109,2),"")</f>
        <v/>
      </c>
      <c r="P49" s="151" t="str">
        <f>IF(N49&gt;0,VLOOKUP(N49,Meldeformular!$A$10:$AG$109,3),"")</f>
        <v/>
      </c>
      <c r="Q49" s="151" t="str">
        <f>IF(N49&gt;0,VLOOKUP(N49,Meldeformular!$A$10:$AG$109,6),"")</f>
        <v/>
      </c>
      <c r="R49" s="237"/>
      <c r="S49" s="238"/>
      <c r="T49" s="239"/>
      <c r="U49" s="243"/>
      <c r="V49" s="256" t="str">
        <f t="shared" si="1"/>
        <v/>
      </c>
    </row>
    <row r="50" spans="2:22" ht="15.75" thickBot="1" x14ac:dyDescent="0.25">
      <c r="B50" s="215">
        <v>14</v>
      </c>
      <c r="C50" s="149">
        <f t="array" ref="C50">LARGE((Meldeformular!$AD$10:$AD$109=$J$34)*Meldeformular!$A$10:$A$109,14)</f>
        <v>0</v>
      </c>
      <c r="D50" s="150" t="str">
        <f>IF(C50&gt;0,VLOOKUP(C50,Meldeformular!$A$10:$AG$109,2),"")</f>
        <v/>
      </c>
      <c r="E50" s="151" t="str">
        <f>IF(C50&gt;0,VLOOKUP(C50,Meldeformular!$A$10:$AG$109,3),"")</f>
        <v/>
      </c>
      <c r="F50" s="151" t="str">
        <f>IF(C50&gt;0,VLOOKUP(C50,Meldeformular!$A$10:$AG$109,6),"")</f>
        <v/>
      </c>
      <c r="G50" s="237"/>
      <c r="H50" s="238"/>
      <c r="I50" s="239"/>
      <c r="K50" s="256" t="str">
        <f t="shared" si="0"/>
        <v/>
      </c>
      <c r="M50" s="215">
        <v>14</v>
      </c>
      <c r="N50" s="149">
        <f t="array" ref="N50">LARGE((Meldeformular!$AD$10:$AD$109=U$34)*Meldeformular!$A$10:$A$109,14)</f>
        <v>0</v>
      </c>
      <c r="O50" s="168" t="str">
        <f>IF(N50&gt;0,VLOOKUP(N50,Meldeformular!$A$10:$AG$109,2),"")</f>
        <v/>
      </c>
      <c r="P50" s="151" t="str">
        <f>IF(N50&gt;0,VLOOKUP(N50,Meldeformular!$A$10:$AG$109,3),"")</f>
        <v/>
      </c>
      <c r="Q50" s="151" t="str">
        <f>IF(N50&gt;0,VLOOKUP(N50,Meldeformular!$A$10:$AG$109,6),"")</f>
        <v/>
      </c>
      <c r="R50" s="237"/>
      <c r="S50" s="238"/>
      <c r="T50" s="239"/>
      <c r="U50" s="243"/>
      <c r="V50" s="256" t="str">
        <f t="shared" si="1"/>
        <v/>
      </c>
    </row>
    <row r="51" spans="2:22" ht="15.75" thickBot="1" x14ac:dyDescent="0.25">
      <c r="B51" s="215">
        <v>15</v>
      </c>
      <c r="C51" s="149">
        <f t="array" ref="C51">LARGE((Meldeformular!$AD$10:$AD$109=$J$34)*Meldeformular!$A$10:$A$109,15)</f>
        <v>0</v>
      </c>
      <c r="D51" s="150" t="str">
        <f>IF(C51&gt;0,VLOOKUP(C51,Meldeformular!$A$10:$AG$109,2),"")</f>
        <v/>
      </c>
      <c r="E51" s="151" t="str">
        <f>IF(C51&gt;0,VLOOKUP(C51,Meldeformular!$A$10:$AG$109,3),"")</f>
        <v/>
      </c>
      <c r="F51" s="151" t="str">
        <f>IF(C51&gt;0,VLOOKUP(C51,Meldeformular!$A$10:$AG$109,6),"")</f>
        <v/>
      </c>
      <c r="G51" s="237"/>
      <c r="H51" s="238"/>
      <c r="I51" s="239"/>
      <c r="K51" s="256" t="str">
        <f t="shared" si="0"/>
        <v/>
      </c>
      <c r="M51" s="215">
        <v>15</v>
      </c>
      <c r="N51" s="149">
        <f t="array" ref="N51">LARGE((Meldeformular!$AD$10:$AD$109=U$34)*Meldeformular!$A$10:$A$109,15)</f>
        <v>0</v>
      </c>
      <c r="O51" s="168" t="str">
        <f>IF(N51&gt;0,VLOOKUP(N51,Meldeformular!$A$10:$AG$109,2),"")</f>
        <v/>
      </c>
      <c r="P51" s="151" t="str">
        <f>IF(N51&gt;0,VLOOKUP(N51,Meldeformular!$A$10:$AG$109,3),"")</f>
        <v/>
      </c>
      <c r="Q51" s="151" t="str">
        <f>IF(N51&gt;0,VLOOKUP(N51,Meldeformular!$A$10:$AG$109,6),"")</f>
        <v/>
      </c>
      <c r="R51" s="237"/>
      <c r="S51" s="238"/>
      <c r="T51" s="239"/>
      <c r="U51" s="243"/>
      <c r="V51" s="256" t="str">
        <f t="shared" si="1"/>
        <v/>
      </c>
    </row>
    <row r="52" spans="2:22" ht="15.75" thickBot="1" x14ac:dyDescent="0.25">
      <c r="B52" s="215">
        <v>16</v>
      </c>
      <c r="C52" s="149">
        <f t="array" ref="C52">LARGE((Meldeformular!$AD$10:$AD$109=$J$34)*Meldeformular!$A$10:$A$109,16)</f>
        <v>0</v>
      </c>
      <c r="D52" s="150" t="str">
        <f>IF(C52&gt;0,VLOOKUP(C52,Meldeformular!$A$10:$AG$109,2),"")</f>
        <v/>
      </c>
      <c r="E52" s="151" t="str">
        <f>IF(C52&gt;0,VLOOKUP(C52,Meldeformular!$A$10:$AG$109,3),"")</f>
        <v/>
      </c>
      <c r="F52" s="151" t="str">
        <f>IF(C52&gt;0,VLOOKUP(C52,Meldeformular!$A$10:$AG$109,6),"")</f>
        <v/>
      </c>
      <c r="G52" s="237"/>
      <c r="H52" s="238"/>
      <c r="I52" s="239"/>
      <c r="K52" s="256" t="str">
        <f t="shared" si="0"/>
        <v/>
      </c>
      <c r="M52" s="215">
        <v>16</v>
      </c>
      <c r="N52" s="149">
        <f t="array" ref="N52">LARGE((Meldeformular!$AD$10:$AD$109=U$34)*Meldeformular!$A$10:$A$109,16)</f>
        <v>0</v>
      </c>
      <c r="O52" s="168" t="str">
        <f>IF(N52&gt;0,VLOOKUP(N52,Meldeformular!$A$10:$AG$109,2),"")</f>
        <v/>
      </c>
      <c r="P52" s="151" t="str">
        <f>IF(N52&gt;0,VLOOKUP(N52,Meldeformular!$A$10:$AG$109,3),"")</f>
        <v/>
      </c>
      <c r="Q52" s="151" t="str">
        <f>IF(N52&gt;0,VLOOKUP(N52,Meldeformular!$A$10:$AG$109,6),"")</f>
        <v/>
      </c>
      <c r="R52" s="237"/>
      <c r="S52" s="238"/>
      <c r="T52" s="239"/>
      <c r="U52" s="243"/>
      <c r="V52" s="256" t="str">
        <f t="shared" si="1"/>
        <v/>
      </c>
    </row>
    <row r="53" spans="2:22" ht="15.75" thickBot="1" x14ac:dyDescent="0.25">
      <c r="B53" s="215">
        <v>17</v>
      </c>
      <c r="C53" s="149">
        <f t="array" ref="C53">LARGE((Meldeformular!$AD$10:$AD$109=$J$34)*Meldeformular!$A$10:$A$109,17)</f>
        <v>0</v>
      </c>
      <c r="D53" s="150" t="str">
        <f>IF(C53&gt;0,VLOOKUP(C53,Meldeformular!$A$10:$AG$109,2),"")</f>
        <v/>
      </c>
      <c r="E53" s="151" t="str">
        <f>IF(C53&gt;0,VLOOKUP(C53,Meldeformular!$A$10:$AG$109,3),"")</f>
        <v/>
      </c>
      <c r="F53" s="151" t="str">
        <f>IF(C53&gt;0,VLOOKUP(C53,Meldeformular!$A$10:$AG$109,6),"")</f>
        <v/>
      </c>
      <c r="G53" s="237"/>
      <c r="H53" s="238"/>
      <c r="I53" s="239"/>
      <c r="K53" s="256" t="str">
        <f t="shared" si="0"/>
        <v/>
      </c>
      <c r="M53" s="215">
        <v>17</v>
      </c>
      <c r="N53" s="149">
        <f t="array" ref="N53">LARGE((Meldeformular!$AD$10:$AD$109=U$34)*Meldeformular!$A$10:$A$109,17)</f>
        <v>0</v>
      </c>
      <c r="O53" s="168" t="str">
        <f>IF(N53&gt;0,VLOOKUP(N53,Meldeformular!$A$10:$AG$109,2),"")</f>
        <v/>
      </c>
      <c r="P53" s="151" t="str">
        <f>IF(N53&gt;0,VLOOKUP(N53,Meldeformular!$A$10:$AG$109,3),"")</f>
        <v/>
      </c>
      <c r="Q53" s="151" t="str">
        <f>IF(N53&gt;0,VLOOKUP(N53,Meldeformular!$A$10:$AG$109,6),"")</f>
        <v/>
      </c>
      <c r="R53" s="237"/>
      <c r="S53" s="238"/>
      <c r="T53" s="239"/>
      <c r="U53" s="243"/>
      <c r="V53" s="256" t="str">
        <f t="shared" si="1"/>
        <v/>
      </c>
    </row>
    <row r="54" spans="2:22" ht="15.75" thickBot="1" x14ac:dyDescent="0.25">
      <c r="B54" s="215">
        <v>18</v>
      </c>
      <c r="C54" s="149">
        <f t="array" ref="C54">LARGE((Meldeformular!$AD$10:$AD$109=$J$34)*Meldeformular!$A$10:$A$109,18)</f>
        <v>0</v>
      </c>
      <c r="D54" s="150" t="str">
        <f>IF(C54&gt;0,VLOOKUP(C54,Meldeformular!$A$10:$AG$109,2),"")</f>
        <v/>
      </c>
      <c r="E54" s="151" t="str">
        <f>IF(C54&gt;0,VLOOKUP(C54,Meldeformular!$A$10:$AG$109,3),"")</f>
        <v/>
      </c>
      <c r="F54" s="151" t="str">
        <f>IF(C54&gt;0,VLOOKUP(C54,Meldeformular!$A$10:$AG$109,6),"")</f>
        <v/>
      </c>
      <c r="G54" s="237"/>
      <c r="H54" s="238"/>
      <c r="I54" s="239"/>
      <c r="K54" s="256" t="str">
        <f t="shared" si="0"/>
        <v/>
      </c>
      <c r="M54" s="215">
        <v>18</v>
      </c>
      <c r="N54" s="149">
        <f t="array" ref="N54">LARGE((Meldeformular!$AD$10:$AD$109=U$34)*Meldeformular!$A$10:$A$109,18)</f>
        <v>0</v>
      </c>
      <c r="O54" s="168" t="str">
        <f>IF(N54&gt;0,VLOOKUP(N54,Meldeformular!$A$10:$AG$109,2),"")</f>
        <v/>
      </c>
      <c r="P54" s="151" t="str">
        <f>IF(N54&gt;0,VLOOKUP(N54,Meldeformular!$A$10:$AG$109,3),"")</f>
        <v/>
      </c>
      <c r="Q54" s="151" t="str">
        <f>IF(N54&gt;0,VLOOKUP(N54,Meldeformular!$A$10:$AG$109,6),"")</f>
        <v/>
      </c>
      <c r="R54" s="237"/>
      <c r="S54" s="238"/>
      <c r="T54" s="239"/>
      <c r="U54" s="243"/>
      <c r="V54" s="256" t="str">
        <f t="shared" si="1"/>
        <v/>
      </c>
    </row>
    <row r="55" spans="2:22" ht="15.75" thickBot="1" x14ac:dyDescent="0.25">
      <c r="B55" s="248">
        <v>19</v>
      </c>
      <c r="C55" s="166">
        <f t="array" ref="C55">LARGE((Meldeformular!$AD$10:$AD$109=$J$34)*Meldeformular!$A$10:$A$109,19)</f>
        <v>0</v>
      </c>
      <c r="D55" s="150" t="str">
        <f>IF(C55&gt;0,VLOOKUP(C55,Meldeformular!$A$10:$AG$109,2),"")</f>
        <v/>
      </c>
      <c r="E55" s="151" t="str">
        <f>IF(C55&gt;0,VLOOKUP(C55,Meldeformular!$A$10:$AG$109,3),"")</f>
        <v/>
      </c>
      <c r="F55" s="151" t="str">
        <f>IF(C55&gt;0,VLOOKUP(C55,Meldeformular!$A$10:$AG$109,6),"")</f>
        <v/>
      </c>
      <c r="G55" s="237"/>
      <c r="H55" s="238"/>
      <c r="I55" s="239"/>
      <c r="K55" s="256" t="str">
        <f t="shared" si="0"/>
        <v/>
      </c>
      <c r="M55" s="215">
        <v>19</v>
      </c>
      <c r="N55" s="149">
        <f t="array" ref="N55">LARGE((Meldeformular!$AD$10:$AD$109=U$34)*Meldeformular!$A$10:$A$109,19)</f>
        <v>0</v>
      </c>
      <c r="O55" s="168" t="str">
        <f>IF(N55&gt;0,VLOOKUP(N55,Meldeformular!$A$10:$AG$109,2),"")</f>
        <v/>
      </c>
      <c r="P55" s="151" t="str">
        <f>IF(N55&gt;0,VLOOKUP(N55,Meldeformular!$A$10:$AG$109,3),"")</f>
        <v/>
      </c>
      <c r="Q55" s="151" t="str">
        <f>IF(N55&gt;0,VLOOKUP(N55,Meldeformular!$A$10:$AG$109,6),"")</f>
        <v/>
      </c>
      <c r="R55" s="237"/>
      <c r="S55" s="238"/>
      <c r="T55" s="239"/>
      <c r="U55" s="243"/>
      <c r="V55" s="256" t="str">
        <f t="shared" si="1"/>
        <v/>
      </c>
    </row>
    <row r="56" spans="2:22" ht="15.75" thickBot="1" x14ac:dyDescent="0.25">
      <c r="B56" s="215">
        <v>20</v>
      </c>
      <c r="C56" s="149">
        <f t="array" ref="C56">LARGE((Meldeformular!$AD$10:$AD$109=$J$34)*Meldeformular!$A$10:$A$109,20)</f>
        <v>0</v>
      </c>
      <c r="D56" s="150" t="str">
        <f>IF(C56&gt;0,VLOOKUP(C56,Meldeformular!$A$10:$AG$109,2),"")</f>
        <v/>
      </c>
      <c r="E56" s="151" t="str">
        <f>IF(C56&gt;0,VLOOKUP(C56,Meldeformular!$A$10:$AG$109,3),"")</f>
        <v/>
      </c>
      <c r="F56" s="151" t="str">
        <f>IF(C56&gt;0,VLOOKUP(C56,Meldeformular!$A$10:$AG$109,6),"")</f>
        <v/>
      </c>
      <c r="G56" s="237"/>
      <c r="H56" s="238"/>
      <c r="I56" s="239"/>
      <c r="K56" s="256" t="str">
        <f t="shared" si="0"/>
        <v/>
      </c>
      <c r="M56" s="215">
        <v>20</v>
      </c>
      <c r="N56" s="149">
        <f t="array" ref="N56">LARGE((Meldeformular!$AD$10:$AD$109=U$34)*Meldeformular!$A$10:$A$109,20)</f>
        <v>0</v>
      </c>
      <c r="O56" s="150" t="str">
        <f>IF(N56&gt;0,VLOOKUP(N56,Meldeformular!$A$10:$AG$109,2),"")</f>
        <v/>
      </c>
      <c r="P56" s="151" t="str">
        <f>IF(N56&gt;0,VLOOKUP(N56,Meldeformular!$A$10:$AG$109,3),"")</f>
        <v/>
      </c>
      <c r="Q56" s="151" t="str">
        <f>IF(N56&gt;0,VLOOKUP(N56,Meldeformular!$A$10:$AG$109,6),"")</f>
        <v/>
      </c>
      <c r="R56" s="237"/>
      <c r="S56" s="238"/>
      <c r="T56" s="239"/>
      <c r="U56" s="243"/>
      <c r="V56" s="256" t="str">
        <f t="shared" si="1"/>
        <v/>
      </c>
    </row>
    <row r="57" spans="2:22" ht="15.75" thickBot="1" x14ac:dyDescent="0.25">
      <c r="B57" s="215">
        <v>21</v>
      </c>
      <c r="C57" s="149">
        <f t="array" ref="C57">LARGE((Meldeformular!$AD$10:$AD$109=$J$34)*Meldeformular!$A$10:$A$109,21)</f>
        <v>0</v>
      </c>
      <c r="D57" s="150" t="str">
        <f>IF(C57&gt;0,VLOOKUP(C57,Meldeformular!$A$10:$AG$109,2),"")</f>
        <v/>
      </c>
      <c r="E57" s="151" t="str">
        <f>IF(C57&gt;0,VLOOKUP(C57,Meldeformular!$A$10:$AG$109,3),"")</f>
        <v/>
      </c>
      <c r="F57" s="151" t="str">
        <f>IF(C57&gt;0,VLOOKUP(C57,Meldeformular!$A$10:$AG$109,6),"")</f>
        <v/>
      </c>
      <c r="G57" s="237"/>
      <c r="H57" s="238"/>
      <c r="I57" s="239"/>
      <c r="K57" s="256" t="str">
        <f t="shared" si="0"/>
        <v/>
      </c>
      <c r="M57" s="215">
        <v>21</v>
      </c>
      <c r="N57" s="149">
        <f t="array" ref="N57">LARGE((Meldeformular!$AD$10:$AD$109=U$34)*Meldeformular!$A$10:$A$109,21)</f>
        <v>0</v>
      </c>
      <c r="O57" s="150" t="str">
        <f>IF(N57&gt;0,VLOOKUP(N57,Meldeformular!$A$10:$AG$109,2),"")</f>
        <v/>
      </c>
      <c r="P57" s="151" t="str">
        <f>IF(N57&gt;0,VLOOKUP(N57,Meldeformular!$A$10:$AG$109,3),"")</f>
        <v/>
      </c>
      <c r="Q57" s="151" t="str">
        <f>IF(N57&gt;0,VLOOKUP(N57,Meldeformular!$A$10:$AG$109,6),"")</f>
        <v/>
      </c>
      <c r="R57" s="237"/>
      <c r="S57" s="238"/>
      <c r="T57" s="239"/>
      <c r="U57" s="243"/>
      <c r="V57" s="256" t="str">
        <f t="shared" si="1"/>
        <v/>
      </c>
    </row>
    <row r="58" spans="2:22" ht="15.75" thickBot="1" x14ac:dyDescent="0.25">
      <c r="B58" s="215">
        <v>22</v>
      </c>
      <c r="C58" s="149">
        <f t="array" ref="C58">LARGE((Meldeformular!$AD$10:$AD$109=$J$34)*Meldeformular!$A$10:$A$109,22)</f>
        <v>0</v>
      </c>
      <c r="D58" s="150" t="str">
        <f>IF(C58&gt;0,VLOOKUP(C58,Meldeformular!$A$10:$AG$109,2),"")</f>
        <v/>
      </c>
      <c r="E58" s="151" t="str">
        <f>IF(C58&gt;0,VLOOKUP(C58,Meldeformular!$A$10:$AG$109,3),"")</f>
        <v/>
      </c>
      <c r="F58" s="244" t="str">
        <f>IF(C58&gt;0,VLOOKUP(C58,Meldeformular!$A$10:$AG$109,6),"")</f>
        <v/>
      </c>
      <c r="G58" s="237"/>
      <c r="H58" s="238"/>
      <c r="I58" s="239"/>
      <c r="K58" s="256" t="str">
        <f t="shared" si="0"/>
        <v/>
      </c>
      <c r="M58" s="215">
        <v>22</v>
      </c>
      <c r="N58" s="149">
        <f t="array" ref="N58">LARGE((Meldeformular!$AD$10:$AD$109=U$34)*Meldeformular!$A$10:$A$109,22)</f>
        <v>0</v>
      </c>
      <c r="O58" s="150" t="str">
        <f>IF(N58&gt;0,VLOOKUP(N58,Meldeformular!$A$10:$AG$109,2),"")</f>
        <v/>
      </c>
      <c r="P58" s="151" t="str">
        <f>IF(N58&gt;0,VLOOKUP(N58,Meldeformular!$A$10:$AG$109,3),"")</f>
        <v/>
      </c>
      <c r="Q58" s="244" t="str">
        <f>IF(N58&gt;0,VLOOKUP(N58,Meldeformular!$A$10:$AG$109,6),"")</f>
        <v/>
      </c>
      <c r="R58" s="237"/>
      <c r="S58" s="238"/>
      <c r="T58" s="239"/>
      <c r="U58" s="243"/>
      <c r="V58" s="256" t="str">
        <f t="shared" si="1"/>
        <v/>
      </c>
    </row>
    <row r="59" spans="2:22" ht="15.75" thickBot="1" x14ac:dyDescent="0.25">
      <c r="B59" s="222">
        <v>23</v>
      </c>
      <c r="C59" s="156">
        <f t="array" ref="C59">LARGE((Meldeformular!$AD$10:$AD$109=$J$34)*Meldeformular!$A$10:$A$109,23)</f>
        <v>0</v>
      </c>
      <c r="D59" s="150" t="str">
        <f>IF(C59&gt;0,VLOOKUP(C59,Meldeformular!$A$10:$AG$109,2),"")</f>
        <v/>
      </c>
      <c r="E59" s="151" t="str">
        <f>IF(C59&gt;0,VLOOKUP(C59,Meldeformular!$A$10:$AG$109,3),"")</f>
        <v/>
      </c>
      <c r="F59" s="244" t="str">
        <f>IF(C59&gt;0,VLOOKUP(C59,Meldeformular!$A$10:$AG$109,6),"")</f>
        <v/>
      </c>
      <c r="G59" s="237"/>
      <c r="H59" s="238"/>
      <c r="I59" s="239"/>
      <c r="K59" s="256" t="str">
        <f t="shared" si="0"/>
        <v/>
      </c>
      <c r="M59" s="222">
        <v>23</v>
      </c>
      <c r="N59" s="156">
        <f t="array" ref="N59">LARGE((Meldeformular!$AD$10:$AD$109=U$34)*Meldeformular!$A$10:$A$109,23)</f>
        <v>0</v>
      </c>
      <c r="O59" s="150" t="str">
        <f>IF(N59&gt;0,VLOOKUP(N59,Meldeformular!$A$10:$AG$109,2),"")</f>
        <v/>
      </c>
      <c r="P59" s="151" t="str">
        <f>IF(N59&gt;0,VLOOKUP(N59,Meldeformular!$A$10:$AG$109,3),"")</f>
        <v/>
      </c>
      <c r="Q59" s="244" t="str">
        <f>IF(N59&gt;0,VLOOKUP(N59,Meldeformular!$A$10:$AG$109,6),"")</f>
        <v/>
      </c>
      <c r="R59" s="237"/>
      <c r="S59" s="238"/>
      <c r="T59" s="239"/>
      <c r="V59" s="256" t="str">
        <f t="shared" si="1"/>
        <v/>
      </c>
    </row>
    <row r="60" spans="2:22" ht="15.75" thickBot="1" x14ac:dyDescent="0.25">
      <c r="B60" s="216">
        <v>24</v>
      </c>
      <c r="C60" s="217">
        <f t="array" ref="C60">LARGE((Meldeformular!$AD$10:$AD$109=$J$34)*Meldeformular!$A$10:$A$109,24)</f>
        <v>0</v>
      </c>
      <c r="D60" s="223" t="str">
        <f>IF(C60&gt;0,VLOOKUP(C60,Meldeformular!$A$10:$AG$109,2),"")</f>
        <v/>
      </c>
      <c r="E60" s="224" t="str">
        <f>IF(C60&gt;0,VLOOKUP(C60,Meldeformular!$A$10:$AG$109,3),"")</f>
        <v/>
      </c>
      <c r="F60" s="247" t="str">
        <f>IF(C60&gt;0,VLOOKUP(C60,Meldeformular!$A$10:$AG$109,6),"")</f>
        <v/>
      </c>
      <c r="G60" s="240"/>
      <c r="H60" s="241"/>
      <c r="I60" s="242"/>
      <c r="K60" s="256" t="str">
        <f t="shared" si="0"/>
        <v/>
      </c>
      <c r="M60" s="216">
        <v>24</v>
      </c>
      <c r="N60" s="217">
        <f t="array" ref="N60">LARGE((Meldeformular!$AD$10:$AD$109=U$34)*Meldeformular!$A$10:$A$109,24)</f>
        <v>0</v>
      </c>
      <c r="O60" s="223" t="str">
        <f>IF(N60&gt;0,VLOOKUP(N60,Meldeformular!$A$10:$AG$109,2),"")</f>
        <v/>
      </c>
      <c r="P60" s="224" t="str">
        <f>IF(N60&gt;0,VLOOKUP(N60,Meldeformular!$A$10:$AG$109,3),"")</f>
        <v/>
      </c>
      <c r="Q60" s="247" t="str">
        <f>IF(N60&gt;0,VLOOKUP(N60,Meldeformular!$A$10:$AG$109,6),"")</f>
        <v/>
      </c>
      <c r="R60" s="240"/>
      <c r="S60" s="241"/>
      <c r="T60" s="242"/>
      <c r="V60" s="256" t="str">
        <f t="shared" si="1"/>
        <v/>
      </c>
    </row>
    <row r="61" spans="2:22" ht="15.75" thickTop="1" x14ac:dyDescent="0.2"/>
  </sheetData>
  <sheetProtection password="927F" sheet="1" objects="1" scenarios="1" selectLockedCells="1"/>
  <mergeCells count="11">
    <mergeCell ref="N35:T35"/>
    <mergeCell ref="M6:T6"/>
    <mergeCell ref="N7:T7"/>
    <mergeCell ref="B1:Q1"/>
    <mergeCell ref="B2:Q2"/>
    <mergeCell ref="D4:O4"/>
    <mergeCell ref="B6:I6"/>
    <mergeCell ref="C7:I7"/>
    <mergeCell ref="B34:I34"/>
    <mergeCell ref="C35:I35"/>
    <mergeCell ref="M34:T34"/>
  </mergeCells>
  <dataValidations count="2">
    <dataValidation showDropDown="1" showInputMessage="1" showErrorMessage="1" sqref="D59:F60 N9:Q32 O59:Q60 C37:F58 N37:Q58 C9:F32" xr:uid="{00000000-0002-0000-0900-000000000000}"/>
    <dataValidation type="list" allowBlank="1" showDropDown="1" showInputMessage="1" showErrorMessage="1" error="nur X einrtragen" sqref="G9:I32 R9:T32 G37:I60 R37:T60" xr:uid="{00000000-0002-0000-0900-000001000000}">
      <formula1>$U$1:$U$3</formula1>
    </dataValidation>
  </dataValidations>
  <pageMargins left="0.70866141732283472" right="0.70866141732283472" top="0.78740157480314965" bottom="0.78740157480314965" header="0.31496062992125984" footer="0.31496062992125984"/>
  <pageSetup paperSize="9" scale="79" orientation="portrait" r:id="rId1"/>
  <headerFooter>
    <oddFooter>&amp;LBenjamin Fischer&amp;Ctechnik.einrad@gmail.com&amp;R&amp;A / Seite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/>
  <dimension ref="A1:V26"/>
  <sheetViews>
    <sheetView showGridLines="0" showRowColHeaders="0" tabSelected="1" workbookViewId="0" xr3:uid="{65FA3815-DCC1-5481-872F-D2879ED395ED}">
      <selection activeCell="V1" sqref="V1"/>
    </sheetView>
  </sheetViews>
  <sheetFormatPr defaultColWidth="10.89453125" defaultRowHeight="14.25" x14ac:dyDescent="0.15"/>
  <cols>
    <col min="1" max="1" width="7.6640625" style="169" customWidth="1"/>
    <col min="2" max="2" width="10.89453125" style="169"/>
    <col min="3" max="3" width="22.05859375" style="169" customWidth="1"/>
    <col min="4" max="4" width="10.0859375" style="169" customWidth="1"/>
    <col min="5" max="5" width="2.41796875" style="169" customWidth="1"/>
    <col min="6" max="6" width="8.47265625" style="169" customWidth="1"/>
    <col min="7" max="7" width="16.41015625" style="169" customWidth="1"/>
    <col min="8" max="8" width="13.44921875" style="169" customWidth="1"/>
    <col min="9" max="16384" width="10.89453125" style="169"/>
  </cols>
  <sheetData>
    <row r="1" spans="1:22" s="130" customFormat="1" ht="38.1" customHeight="1" x14ac:dyDescent="0.35">
      <c r="A1" s="332" t="str">
        <f>'allg. Daten'!A1</f>
        <v>11. Deutsche Meisterschaft Freestyle</v>
      </c>
      <c r="B1" s="332"/>
      <c r="C1" s="332"/>
      <c r="D1" s="332"/>
      <c r="E1" s="332"/>
      <c r="F1" s="332"/>
      <c r="G1" s="332"/>
      <c r="H1" s="332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8"/>
      <c r="V1" s="133"/>
    </row>
    <row r="2" spans="1:22" s="130" customFormat="1" ht="38.1" customHeight="1" x14ac:dyDescent="0.3">
      <c r="A2" s="296" t="str">
        <f>'allg. Daten'!B2</f>
        <v>17. - 19.05.2019</v>
      </c>
      <c r="B2" s="296"/>
      <c r="C2" s="296"/>
      <c r="D2" s="296"/>
      <c r="E2" s="296"/>
      <c r="F2" s="296"/>
      <c r="G2" s="296"/>
      <c r="H2" s="296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4"/>
    </row>
    <row r="3" spans="1:22" s="94" customFormat="1" ht="20.100000000000001" customHeight="1" x14ac:dyDescent="0.2"/>
    <row r="4" spans="1:22" ht="25.5" x14ac:dyDescent="0.3">
      <c r="B4" s="170" t="s">
        <v>29</v>
      </c>
      <c r="C4" s="333" t="str">
        <f>'allg. Daten'!C6</f>
        <v>"Vereinsname"</v>
      </c>
      <c r="D4" s="334"/>
      <c r="E4" s="334"/>
      <c r="F4" s="334"/>
      <c r="G4" s="334"/>
      <c r="H4" s="334"/>
    </row>
    <row r="5" spans="1:22" ht="15" thickBot="1" x14ac:dyDescent="0.2"/>
    <row r="6" spans="1:22" ht="15.75" thickBot="1" x14ac:dyDescent="0.25">
      <c r="B6" s="335" t="s">
        <v>152</v>
      </c>
      <c r="C6" s="335"/>
      <c r="D6" s="318" t="str">
        <f>'allg. Daten'!C7</f>
        <v>Name, Vorname</v>
      </c>
      <c r="E6" s="318"/>
      <c r="F6" s="318"/>
      <c r="G6" s="318"/>
      <c r="H6" s="319"/>
    </row>
    <row r="7" spans="1:22" ht="15.75" thickBot="1" x14ac:dyDescent="0.25">
      <c r="B7" s="171"/>
      <c r="C7" s="172" t="s">
        <v>4</v>
      </c>
      <c r="D7" s="318" t="str">
        <f>'allg. Daten'!C8</f>
        <v>Straße</v>
      </c>
      <c r="E7" s="318"/>
      <c r="F7" s="318"/>
      <c r="G7" s="318"/>
      <c r="H7" s="319"/>
    </row>
    <row r="8" spans="1:22" ht="15.75" thickBot="1" x14ac:dyDescent="0.25">
      <c r="B8" s="171"/>
      <c r="C8" s="173" t="s">
        <v>7</v>
      </c>
      <c r="D8" s="318" t="str">
        <f>'allg. Daten'!C9&amp;" "&amp;'allg. Daten'!C10</f>
        <v>Postleitzahl Ort</v>
      </c>
      <c r="E8" s="318"/>
      <c r="F8" s="318"/>
      <c r="G8" s="318"/>
      <c r="H8" s="319"/>
    </row>
    <row r="9" spans="1:22" ht="15.75" thickBot="1" x14ac:dyDescent="0.25">
      <c r="B9" s="171"/>
      <c r="C9" s="173" t="s">
        <v>153</v>
      </c>
      <c r="D9" s="318" t="str">
        <f>'allg. Daten'!C11</f>
        <v>Email-Adresse</v>
      </c>
      <c r="E9" s="318"/>
      <c r="F9" s="318"/>
      <c r="G9" s="318"/>
      <c r="H9" s="319"/>
    </row>
    <row r="10" spans="1:22" ht="15.75" thickBot="1" x14ac:dyDescent="0.25">
      <c r="B10" s="171"/>
      <c r="C10" s="173" t="s">
        <v>10</v>
      </c>
      <c r="D10" s="320" t="str">
        <f>'allg. Daten'!C12</f>
        <v>Telefon</v>
      </c>
      <c r="E10" s="320"/>
      <c r="F10" s="320"/>
      <c r="G10" s="320"/>
      <c r="H10" s="319"/>
    </row>
    <row r="11" spans="1:22" ht="15.75" thickBot="1" x14ac:dyDescent="0.25">
      <c r="B11" s="171"/>
      <c r="C11" s="173" t="s">
        <v>11</v>
      </c>
      <c r="D11" s="321" t="str">
        <f>'allg. Daten'!C13</f>
        <v>Handy</v>
      </c>
      <c r="E11" s="322"/>
      <c r="F11" s="322"/>
      <c r="G11" s="322"/>
      <c r="H11" s="323"/>
    </row>
    <row r="13" spans="1:22" ht="15" thickBot="1" x14ac:dyDescent="0.2"/>
    <row r="14" spans="1:22" ht="39.75" customHeight="1" thickBot="1" x14ac:dyDescent="0.2">
      <c r="B14" s="171"/>
      <c r="C14" s="171"/>
      <c r="D14" s="174"/>
      <c r="E14" s="174"/>
      <c r="F14" s="174"/>
      <c r="G14" s="175" t="s">
        <v>154</v>
      </c>
      <c r="J14" s="251"/>
    </row>
    <row r="15" spans="1:22" ht="17.45" customHeight="1" thickBot="1" x14ac:dyDescent="0.3">
      <c r="B15" s="324" t="s">
        <v>155</v>
      </c>
      <c r="C15" s="325"/>
      <c r="D15" s="326"/>
      <c r="E15" s="327"/>
      <c r="F15" s="328"/>
      <c r="G15" s="176">
        <f>SUM(Meldeformular!AH10:AH109)+Hockey!F32</f>
        <v>0</v>
      </c>
      <c r="H15" s="171"/>
    </row>
    <row r="16" spans="1:22" ht="17.45" customHeight="1" x14ac:dyDescent="0.25">
      <c r="B16" s="177"/>
      <c r="C16" s="177"/>
      <c r="D16" s="178"/>
      <c r="E16" s="179"/>
      <c r="F16" s="179"/>
      <c r="G16" s="180"/>
      <c r="H16" s="171"/>
    </row>
    <row r="17" spans="2:10" ht="17.45" customHeight="1" x14ac:dyDescent="0.25">
      <c r="B17" s="177"/>
      <c r="C17" s="177"/>
      <c r="D17" s="178"/>
      <c r="E17" s="179"/>
      <c r="F17" s="179"/>
      <c r="G17" s="180"/>
      <c r="H17" s="171"/>
    </row>
    <row r="18" spans="2:10" ht="17.45" customHeight="1" x14ac:dyDescent="0.2">
      <c r="B18" s="329" t="s">
        <v>181</v>
      </c>
      <c r="C18" s="329"/>
      <c r="D18" s="329"/>
      <c r="E18" s="329"/>
      <c r="F18" s="329"/>
      <c r="G18" s="329"/>
      <c r="H18" s="329"/>
      <c r="I18" s="329"/>
      <c r="J18" s="329"/>
    </row>
    <row r="19" spans="2:10" ht="17.45" customHeight="1" x14ac:dyDescent="0.15">
      <c r="C19" s="171"/>
      <c r="H19" s="171"/>
    </row>
    <row r="20" spans="2:10" ht="17.45" customHeight="1" x14ac:dyDescent="0.2">
      <c r="B20" s="316" t="s">
        <v>156</v>
      </c>
      <c r="C20" s="316"/>
      <c r="D20" s="330" t="s">
        <v>178</v>
      </c>
      <c r="E20" s="330"/>
      <c r="F20" s="330"/>
      <c r="G20" s="330"/>
      <c r="H20" s="330"/>
    </row>
    <row r="21" spans="2:10" ht="17.45" customHeight="1" x14ac:dyDescent="0.2">
      <c r="D21" s="330" t="s">
        <v>179</v>
      </c>
      <c r="E21" s="330"/>
      <c r="F21" s="330"/>
      <c r="G21" s="330"/>
      <c r="H21" s="330"/>
    </row>
    <row r="22" spans="2:10" s="182" customFormat="1" ht="20.100000000000001" customHeight="1" x14ac:dyDescent="0.25">
      <c r="B22" s="169"/>
      <c r="C22" s="169"/>
      <c r="D22" s="181" t="s">
        <v>157</v>
      </c>
      <c r="E22" s="331" t="s">
        <v>180</v>
      </c>
      <c r="F22" s="331"/>
      <c r="G22" s="331"/>
      <c r="H22" s="331"/>
    </row>
    <row r="23" spans="2:10" s="182" customFormat="1" ht="20.100000000000001" customHeight="1" x14ac:dyDescent="0.25">
      <c r="B23" s="169"/>
      <c r="C23" s="169"/>
      <c r="D23" s="183"/>
      <c r="E23" s="183"/>
      <c r="F23" s="183"/>
      <c r="G23" s="183"/>
      <c r="H23" s="184"/>
    </row>
    <row r="24" spans="2:10" ht="18" x14ac:dyDescent="0.2">
      <c r="B24" s="316" t="s">
        <v>158</v>
      </c>
      <c r="C24" s="316"/>
      <c r="D24" s="317" t="str">
        <f>"DM Einrad 2019, " &amp; C4</f>
        <v>DM Einrad 2019, "Vereinsname"</v>
      </c>
      <c r="E24" s="317"/>
      <c r="F24" s="317"/>
      <c r="G24" s="317"/>
      <c r="H24" s="317"/>
      <c r="I24" s="317"/>
      <c r="J24" s="317"/>
    </row>
    <row r="25" spans="2:10" ht="18" x14ac:dyDescent="0.2">
      <c r="D25" s="183"/>
      <c r="E25" s="183"/>
      <c r="F25" s="183"/>
      <c r="G25" s="183"/>
      <c r="H25" s="183"/>
    </row>
    <row r="26" spans="2:10" ht="18" x14ac:dyDescent="0.2">
      <c r="H26" s="183"/>
    </row>
  </sheetData>
  <sheetProtection password="927F" sheet="1" objects="1" scenarios="1" selectLockedCells="1"/>
  <mergeCells count="19">
    <mergeCell ref="D7:H7"/>
    <mergeCell ref="A1:H1"/>
    <mergeCell ref="A2:H2"/>
    <mergeCell ref="C4:H4"/>
    <mergeCell ref="B6:C6"/>
    <mergeCell ref="D6:H6"/>
    <mergeCell ref="B24:C24"/>
    <mergeCell ref="D24:J24"/>
    <mergeCell ref="D8:H8"/>
    <mergeCell ref="D9:H9"/>
    <mergeCell ref="D10:H10"/>
    <mergeCell ref="D11:H11"/>
    <mergeCell ref="B15:C15"/>
    <mergeCell ref="D15:F15"/>
    <mergeCell ref="B18:J18"/>
    <mergeCell ref="B20:C20"/>
    <mergeCell ref="D20:H20"/>
    <mergeCell ref="D21:H21"/>
    <mergeCell ref="E22:H22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&amp;LBenjamin Fischer&amp;Ctechnik.einrad@gmail.com&amp;R&amp;A / Seite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>
    <pageSetUpPr fitToPage="1"/>
  </sheetPr>
  <dimension ref="A1:O33"/>
  <sheetViews>
    <sheetView showGridLines="0" showRowColHeaders="0" workbookViewId="0" xr3:uid="{FF0BDA26-1AD6-5648-BD9A-E01AA4DDCA7C}">
      <selection activeCell="A2" sqref="A2:O2"/>
    </sheetView>
  </sheetViews>
  <sheetFormatPr defaultColWidth="10.76171875" defaultRowHeight="15" x14ac:dyDescent="0.2"/>
  <sheetData>
    <row r="1" spans="1:15" ht="19.5" x14ac:dyDescent="0.25">
      <c r="A1" s="337" t="s">
        <v>193</v>
      </c>
      <c r="B1" s="337"/>
      <c r="C1" s="337"/>
      <c r="D1" s="337"/>
      <c r="E1" s="337"/>
      <c r="F1" s="337"/>
      <c r="G1" s="337"/>
    </row>
    <row r="2" spans="1:15" x14ac:dyDescent="0.2">
      <c r="A2" s="338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15" x14ac:dyDescent="0.2">
      <c r="A3" s="336"/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</row>
    <row r="4" spans="1:15" x14ac:dyDescent="0.2">
      <c r="A4" s="336"/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</row>
    <row r="5" spans="1:15" x14ac:dyDescent="0.2">
      <c r="A5" s="336"/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</row>
    <row r="6" spans="1:15" x14ac:dyDescent="0.2">
      <c r="A6" s="336"/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</row>
    <row r="7" spans="1:15" x14ac:dyDescent="0.2">
      <c r="A7" s="336"/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</row>
    <row r="8" spans="1:15" x14ac:dyDescent="0.2">
      <c r="A8" s="336"/>
      <c r="B8" s="336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</row>
    <row r="9" spans="1:15" x14ac:dyDescent="0.2">
      <c r="A9" s="336"/>
      <c r="B9" s="336"/>
      <c r="C9" s="336"/>
      <c r="D9" s="336"/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</row>
    <row r="10" spans="1:15" x14ac:dyDescent="0.2">
      <c r="A10" s="336"/>
      <c r="B10" s="336"/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</row>
    <row r="11" spans="1:15" x14ac:dyDescent="0.2">
      <c r="A11" s="336"/>
      <c r="B11" s="336"/>
      <c r="C11" s="336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</row>
    <row r="12" spans="1:15" x14ac:dyDescent="0.2">
      <c r="A12" s="336"/>
      <c r="B12" s="336"/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</row>
    <row r="13" spans="1:15" x14ac:dyDescent="0.2">
      <c r="A13" s="336"/>
      <c r="B13" s="336"/>
      <c r="C13" s="336"/>
      <c r="D13" s="336"/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</row>
    <row r="14" spans="1:15" x14ac:dyDescent="0.2">
      <c r="A14" s="336"/>
      <c r="B14" s="336"/>
      <c r="C14" s="336"/>
      <c r="D14" s="336"/>
      <c r="E14" s="336"/>
      <c r="F14" s="336"/>
      <c r="G14" s="336"/>
      <c r="H14" s="336"/>
      <c r="I14" s="336"/>
      <c r="J14" s="336"/>
      <c r="K14" s="336"/>
      <c r="L14" s="336"/>
      <c r="M14" s="336"/>
      <c r="N14" s="336"/>
      <c r="O14" s="336"/>
    </row>
    <row r="15" spans="1:15" x14ac:dyDescent="0.2">
      <c r="A15" s="336"/>
      <c r="B15" s="336"/>
      <c r="C15" s="336"/>
      <c r="D15" s="336"/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</row>
    <row r="16" spans="1:15" x14ac:dyDescent="0.2">
      <c r="A16" s="336"/>
      <c r="B16" s="336"/>
      <c r="C16" s="336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</row>
    <row r="17" spans="1:15" x14ac:dyDescent="0.2">
      <c r="A17" s="336"/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</row>
    <row r="18" spans="1:15" x14ac:dyDescent="0.2">
      <c r="A18" s="336"/>
      <c r="B18" s="336"/>
      <c r="C18" s="336"/>
      <c r="D18" s="336"/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</row>
    <row r="19" spans="1:15" x14ac:dyDescent="0.2">
      <c r="A19" s="336"/>
      <c r="B19" s="336"/>
      <c r="C19" s="336"/>
      <c r="D19" s="336"/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</row>
    <row r="20" spans="1:15" x14ac:dyDescent="0.2">
      <c r="A20" s="336"/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</row>
    <row r="21" spans="1:15" x14ac:dyDescent="0.2">
      <c r="A21" s="336"/>
      <c r="B21" s="336"/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</row>
    <row r="22" spans="1:15" x14ac:dyDescent="0.2">
      <c r="A22" s="336"/>
      <c r="B22" s="336"/>
      <c r="C22" s="336"/>
      <c r="D22" s="336"/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</row>
    <row r="23" spans="1:15" x14ac:dyDescent="0.2">
      <c r="A23" s="336"/>
      <c r="B23" s="33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</row>
    <row r="24" spans="1:15" x14ac:dyDescent="0.2">
      <c r="A24" s="336"/>
      <c r="B24" s="336"/>
      <c r="C24" s="336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</row>
    <row r="25" spans="1:15" x14ac:dyDescent="0.2">
      <c r="A25" s="336"/>
      <c r="B25" s="336"/>
      <c r="C25" s="336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</row>
    <row r="26" spans="1:15" x14ac:dyDescent="0.2">
      <c r="A26" s="336"/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</row>
    <row r="27" spans="1:15" x14ac:dyDescent="0.2">
      <c r="A27" s="336"/>
      <c r="B27" s="336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</row>
    <row r="28" spans="1:15" x14ac:dyDescent="0.2">
      <c r="A28" s="336"/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</row>
    <row r="29" spans="1:15" x14ac:dyDescent="0.2">
      <c r="A29" s="336"/>
      <c r="B29" s="336"/>
      <c r="C29" s="336"/>
      <c r="D29" s="336"/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</row>
    <row r="30" spans="1:15" x14ac:dyDescent="0.2">
      <c r="A30" s="336"/>
      <c r="B30" s="336"/>
      <c r="C30" s="336"/>
      <c r="D30" s="336"/>
      <c r="E30" s="336"/>
      <c r="F30" s="336"/>
      <c r="G30" s="336"/>
      <c r="H30" s="336"/>
      <c r="I30" s="336"/>
      <c r="J30" s="336"/>
      <c r="K30" s="336"/>
      <c r="L30" s="336"/>
      <c r="M30" s="336"/>
      <c r="N30" s="336"/>
      <c r="O30" s="336"/>
    </row>
    <row r="31" spans="1:15" x14ac:dyDescent="0.2">
      <c r="A31" s="336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</row>
    <row r="32" spans="1:15" x14ac:dyDescent="0.2">
      <c r="A32" s="336"/>
      <c r="B32" s="336"/>
      <c r="C32" s="336"/>
      <c r="D32" s="336"/>
      <c r="E32" s="336"/>
      <c r="F32" s="336"/>
      <c r="G32" s="336"/>
      <c r="H32" s="336"/>
      <c r="I32" s="336"/>
      <c r="J32" s="336"/>
      <c r="K32" s="336"/>
      <c r="L32" s="336"/>
      <c r="M32" s="336"/>
      <c r="N32" s="336"/>
      <c r="O32" s="336"/>
    </row>
    <row r="33" spans="1:15" x14ac:dyDescent="0.2">
      <c r="A33" s="336"/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</row>
  </sheetData>
  <sheetProtection password="927F" sheet="1" objects="1" scenarios="1" selectLockedCells="1"/>
  <mergeCells count="33">
    <mergeCell ref="A12:O12"/>
    <mergeCell ref="A1:G1"/>
    <mergeCell ref="A2:O2"/>
    <mergeCell ref="A3:O3"/>
    <mergeCell ref="A4:O4"/>
    <mergeCell ref="A5:O5"/>
    <mergeCell ref="A6:O6"/>
    <mergeCell ref="A7:O7"/>
    <mergeCell ref="A8:O8"/>
    <mergeCell ref="A9:O9"/>
    <mergeCell ref="A10:O10"/>
    <mergeCell ref="A11:O11"/>
    <mergeCell ref="A24:O24"/>
    <mergeCell ref="A13:O13"/>
    <mergeCell ref="A14:O14"/>
    <mergeCell ref="A15:O15"/>
    <mergeCell ref="A16:O16"/>
    <mergeCell ref="A17:O17"/>
    <mergeCell ref="A18:O18"/>
    <mergeCell ref="A19:O19"/>
    <mergeCell ref="A20:O20"/>
    <mergeCell ref="A21:O21"/>
    <mergeCell ref="A22:O22"/>
    <mergeCell ref="A23:O23"/>
    <mergeCell ref="A31:O31"/>
    <mergeCell ref="A32:O32"/>
    <mergeCell ref="A33:O33"/>
    <mergeCell ref="A25:O25"/>
    <mergeCell ref="A26:O26"/>
    <mergeCell ref="A27:O27"/>
    <mergeCell ref="A28:O28"/>
    <mergeCell ref="A29:O29"/>
    <mergeCell ref="A30:O30"/>
  </mergeCells>
  <pageMargins left="0.70866141732283472" right="0.70866141732283472" top="0.78740157480314965" bottom="0.78740157480314965" header="0.31496062992125984" footer="0.31496062992125984"/>
  <pageSetup paperSize="9" scale="76" orientation="landscape" r:id="rId1"/>
  <headerFooter>
    <oddFooter>&amp;LBenjamin Fischer&amp;Ctechnik.einrad@gmail.com&amp;R&amp;A / Seite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3"/>
  <dimension ref="A1:O102"/>
  <sheetViews>
    <sheetView workbookViewId="0" xr3:uid="{C67EF94B-0B3B-5838-830C-E3A509766221}">
      <selection activeCell="O102" sqref="O102"/>
    </sheetView>
  </sheetViews>
  <sheetFormatPr defaultColWidth="10.76171875" defaultRowHeight="15" x14ac:dyDescent="0.2"/>
  <cols>
    <col min="1" max="1" width="11.43359375" style="188"/>
    <col min="3" max="3" width="9.4140625" bestFit="1" customWidth="1"/>
    <col min="4" max="4" width="15.46875" bestFit="1" customWidth="1"/>
    <col min="6" max="6" width="11.43359375" style="195"/>
    <col min="8" max="8" width="12.5078125" bestFit="1" customWidth="1"/>
    <col min="9" max="9" width="12.64453125" bestFit="1" customWidth="1"/>
    <col min="11" max="11" width="32.95703125" bestFit="1" customWidth="1"/>
    <col min="12" max="12" width="11.8359375" bestFit="1" customWidth="1"/>
    <col min="13" max="13" width="11.8359375" customWidth="1"/>
    <col min="14" max="14" width="11.56640625" bestFit="1" customWidth="1"/>
  </cols>
  <sheetData>
    <row r="1" spans="1:15" ht="15.75" thickBot="1" x14ac:dyDescent="0.25">
      <c r="A1" s="185" t="s">
        <v>159</v>
      </c>
      <c r="B1" s="186" t="s">
        <v>36</v>
      </c>
      <c r="C1" s="186" t="s">
        <v>37</v>
      </c>
      <c r="D1" s="186" t="s">
        <v>1</v>
      </c>
      <c r="E1" s="186" t="s">
        <v>38</v>
      </c>
      <c r="F1" s="187" t="s">
        <v>160</v>
      </c>
      <c r="G1" s="186" t="s">
        <v>40</v>
      </c>
      <c r="H1" s="186" t="s">
        <v>177</v>
      </c>
      <c r="I1" s="186"/>
      <c r="J1" s="186" t="s">
        <v>58</v>
      </c>
      <c r="K1" s="186" t="s">
        <v>59</v>
      </c>
      <c r="L1" s="186" t="s">
        <v>60</v>
      </c>
      <c r="M1" s="186" t="s">
        <v>191</v>
      </c>
      <c r="N1" s="186" t="s">
        <v>61</v>
      </c>
      <c r="O1" s="186" t="s">
        <v>192</v>
      </c>
    </row>
    <row r="2" spans="1:15" ht="15.75" thickTop="1" x14ac:dyDescent="0.2">
      <c r="A2" s="188" t="str">
        <f>IF(Meldeformular!B10="","",Meldeformular!A10)</f>
        <v/>
      </c>
      <c r="B2" s="189" t="str">
        <f>IF(A2="","",Meldeformular!B10)</f>
        <v/>
      </c>
      <c r="C2" s="190" t="str">
        <f>IF(A2="","",Meldeformular!C10)</f>
        <v/>
      </c>
      <c r="D2" s="190" t="str">
        <f>IF(A2="","",'allg. Daten'!$C$6)</f>
        <v/>
      </c>
      <c r="E2" s="190" t="str">
        <f>IF(A2="","",Meldeformular!D10)</f>
        <v/>
      </c>
      <c r="F2" s="191" t="str">
        <f>IF(A2="","",Meldeformular!E10)</f>
        <v/>
      </c>
      <c r="G2" s="190" t="str">
        <f>IF(A2="","",Meldeformular!F10)</f>
        <v/>
      </c>
      <c r="H2" s="190" t="str">
        <f>IF(A2="","",IF(Meldeformular!Y10="ja",VLOOKUP(A2,Einzelkür_!$A$7:$E$106,5,FALSE),""))</f>
        <v/>
      </c>
      <c r="I2" s="190" t="str">
        <f>IF(A2="","",IF(Meldeformular!Z10&lt;&gt;"",IF(ISEVEN(Meldeformular!Z10)=TRUE,VLOOKUP(Meldeformular!Z10,Paarkür_!$H$6:$M$64,4,FALSE),VLOOKUP(Meldeformular!Z10,Paarkür_!$A$6:$F$64,4,FALSE)),""))</f>
        <v/>
      </c>
      <c r="J2" s="190" t="str">
        <f>IF(A2="","",IF(Meldeformular!AA10="ja",VLOOKUP(A2,Einzelkür!$A$7:$E$106,5,FALSE),""))</f>
        <v/>
      </c>
      <c r="K2" s="190" t="str">
        <f>IF(A2="","",IF(Meldeformular!AB10&lt;&gt;"",IF(ISEVEN(Meldeformular!AB10)=TRUE,VLOOKUP(Meldeformular!AB10,Paarkür!$H$6:$M$64,4,FALSE),VLOOKUP(Meldeformular!AB10,Paarkür!$A$6:$F$64,4,FALSE)),""))</f>
        <v/>
      </c>
      <c r="L2" s="190" t="str">
        <f>IF(A2="","",IF(Meldeformular!AC10&lt;&gt;"",IF(ISEVEN(Meldeformular!AC10)=TRUE,VLOOKUP(Meldeformular!AC10,Kleingruppen!$L$7:$U$52,3,FALSE),VLOOKUP(Meldeformular!AC10,Kleingruppen!$A$7:$J$52,3,FALSE)),""))</f>
        <v/>
      </c>
      <c r="M2" s="190" t="str">
        <f>IF(A2="","",IF(Meldeformular!AC10&lt;&gt;"",IF(ISEVEN(Meldeformular!AC10)=TRUE,VLOOKUP(Meldeformular!AC10,Kleingruppen!$L$7:$U$52,10,FALSE),VLOOKUP(Meldeformular!AC10,Kleingruppen!$A$7:$J$52,10,FALSE)),""))</f>
        <v/>
      </c>
      <c r="N2" s="190" t="str">
        <f>IF(A2="","",IF(Meldeformular!AD10&lt;&gt;"",IF(ISEVEN(Meldeformular!AD10)=TRUE,VLOOKUP(Meldeformular!AD10,Großgruppen!$L$7:$U$58,3,FALSE),VLOOKUP(Meldeformular!AD10,Großgruppen!$A$7:$J$58,3,FALSE)),""))</f>
        <v/>
      </c>
      <c r="O2" t="str">
        <f>IF(A2="","",IF(Meldeformular!AD10&lt;&gt;"",IF(ISEVEN(Meldeformular!AD10)=TRUE,VLOOKUP(Meldeformular!AD10,Großgruppen!$L$7:$U$58,10,FALSE),VLOOKUP(Meldeformular!AD10,Großgruppen!$A$7:$J$58,10,FALSE)),""))</f>
        <v/>
      </c>
    </row>
    <row r="3" spans="1:15" x14ac:dyDescent="0.2">
      <c r="A3" s="188" t="str">
        <f>IF(Meldeformular!B11="","",Meldeformular!A11)</f>
        <v/>
      </c>
      <c r="B3" s="192" t="str">
        <f>IF(A3="","",Meldeformular!B11)</f>
        <v/>
      </c>
      <c r="C3" s="193" t="str">
        <f>IF(A3="","",Meldeformular!C11)</f>
        <v/>
      </c>
      <c r="D3" s="193" t="str">
        <f>IF(A3="","",'allg. Daten'!$C$6)</f>
        <v/>
      </c>
      <c r="E3" s="193" t="str">
        <f>IF(A3="","",Meldeformular!D11)</f>
        <v/>
      </c>
      <c r="F3" s="194" t="str">
        <f>IF(A3="","",Meldeformular!E11)</f>
        <v/>
      </c>
      <c r="G3" s="193" t="str">
        <f>IF(A3="","",Meldeformular!F11)</f>
        <v/>
      </c>
      <c r="H3" s="193" t="str">
        <f>IF(A3="","",IF(Meldeformular!Y11="ja",VLOOKUP(A3,Einzelkür_!$A$7:$E$106,5,FALSE),""))</f>
        <v/>
      </c>
      <c r="I3" s="193" t="str">
        <f>IF(A3="","",IF(Meldeformular!Z11&lt;&gt;"",IF(ISEVEN(Meldeformular!Z11)=TRUE,VLOOKUP(Meldeformular!Z11,Paarkür_!$H$6:$M$64,4,FALSE),VLOOKUP(Meldeformular!Z11,Paarkür_!$A$6:$F$64,4,FALSE)),""))</f>
        <v/>
      </c>
      <c r="J3" s="193" t="str">
        <f>IF(A3="","",IF(Meldeformular!AA11="ja",VLOOKUP(A3,Einzelkür!$A$7:$E$106,5,FALSE),""))</f>
        <v/>
      </c>
      <c r="K3" s="193" t="str">
        <f>IF(A3="","",IF(Meldeformular!AB11&lt;&gt;"",IF(ISEVEN(Meldeformular!AB11)=TRUE,VLOOKUP(Meldeformular!AB11,Paarkür!$H$6:$M$64,4,FALSE),VLOOKUP(Meldeformular!AB11,Paarkür!$A$6:$F$64,4,FALSE)),""))</f>
        <v/>
      </c>
      <c r="L3" s="193" t="str">
        <f>IF(A3="","",IF(Meldeformular!AC11&lt;&gt;"",IF(ISEVEN(Meldeformular!AC11)=TRUE,VLOOKUP(Meldeformular!AC11,Kleingruppen!$L$7:$U$52,3,FALSE),VLOOKUP(Meldeformular!AC11,Kleingruppen!$A$7:$J$52,3,FALSE)),""))</f>
        <v/>
      </c>
      <c r="M3" s="193" t="str">
        <f>IF(A3="","",IF(Meldeformular!AC11&lt;&gt;"",IF(ISEVEN(Meldeformular!AC11)=TRUE,VLOOKUP(Meldeformular!AC11,Kleingruppen!$L$7:$U$52,10,FALSE),VLOOKUP(Meldeformular!AC11,Kleingruppen!$A$7:$J$52,10,FALSE)),""))</f>
        <v/>
      </c>
      <c r="N3" s="193" t="str">
        <f>IF(A3="","",IF(Meldeformular!AD11&lt;&gt;"",IF(ISEVEN(Meldeformular!AD11)=TRUE,VLOOKUP(Meldeformular!AD11,Großgruppen!$L$7:$U$58,3,FALSE),VLOOKUP(Meldeformular!AD11,Großgruppen!$A$7:$J$58,3,FALSE)),""))</f>
        <v/>
      </c>
      <c r="O3" t="str">
        <f>IF(A3="","",IF(Meldeformular!AD11&lt;&gt;"",IF(ISEVEN(Meldeformular!AD11)=TRUE,VLOOKUP(Meldeformular!AD11,Großgruppen!$L$7:$U$58,10,FALSE),VLOOKUP(Meldeformular!AD11,Großgruppen!$A$7:$J$58,10,FALSE)),""))</f>
        <v/>
      </c>
    </row>
    <row r="4" spans="1:15" x14ac:dyDescent="0.2">
      <c r="A4" s="188" t="str">
        <f>IF(Meldeformular!B12="","",Meldeformular!A12)</f>
        <v/>
      </c>
      <c r="B4" s="192" t="str">
        <f>IF(A4="","",Meldeformular!B12)</f>
        <v/>
      </c>
      <c r="C4" s="193" t="str">
        <f>IF(A4="","",Meldeformular!C12)</f>
        <v/>
      </c>
      <c r="D4" s="193" t="str">
        <f>IF(A4="","",'allg. Daten'!$C$6)</f>
        <v/>
      </c>
      <c r="E4" s="193" t="str">
        <f>IF(A4="","",Meldeformular!D12)</f>
        <v/>
      </c>
      <c r="F4" s="194" t="str">
        <f>IF(A4="","",Meldeformular!E12)</f>
        <v/>
      </c>
      <c r="G4" s="193" t="str">
        <f>IF(A4="","",Meldeformular!F12)</f>
        <v/>
      </c>
      <c r="H4" s="193" t="str">
        <f>IF(A4="","",IF(Meldeformular!Y12="ja",VLOOKUP(A4,Einzelkür_!$A$7:$E$106,5,FALSE),""))</f>
        <v/>
      </c>
      <c r="I4" s="193" t="str">
        <f>IF(A4="","",IF(Meldeformular!Z12&lt;&gt;"",IF(ISEVEN(Meldeformular!Z12)=TRUE,VLOOKUP(Meldeformular!Z12,Paarkür_!$H$6:$M$64,4,FALSE),VLOOKUP(Meldeformular!Z12,Paarkür_!$A$6:$F$64,4,FALSE)),""))</f>
        <v/>
      </c>
      <c r="J4" s="193" t="str">
        <f>IF(A4="","",IF(Meldeformular!AA12="ja",VLOOKUP(A4,Einzelkür!$A$7:$E$106,5,FALSE),""))</f>
        <v/>
      </c>
      <c r="K4" s="193" t="str">
        <f>IF(A4="","",IF(Meldeformular!AB12&lt;&gt;"",IF(ISEVEN(Meldeformular!AB12)=TRUE,VLOOKUP(Meldeformular!AB12,Paarkür!$H$6:$M$64,4,FALSE),VLOOKUP(Meldeformular!AB12,Paarkür!$A$6:$F$64,4,FALSE)),""))</f>
        <v/>
      </c>
      <c r="L4" s="193" t="str">
        <f>IF(A4="","",IF(Meldeformular!AC12&lt;&gt;"",IF(ISEVEN(Meldeformular!AC12)=TRUE,VLOOKUP(Meldeformular!AC12,Kleingruppen!$L$7:$U$52,3,FALSE),VLOOKUP(Meldeformular!AC12,Kleingruppen!$A$7:$J$52,3,FALSE)),""))</f>
        <v/>
      </c>
      <c r="M4" s="193" t="str">
        <f>IF(A4="","",IF(Meldeformular!AC12&lt;&gt;"",IF(ISEVEN(Meldeformular!AC12)=TRUE,VLOOKUP(Meldeformular!AC12,Kleingruppen!$L$7:$U$52,10,FALSE),VLOOKUP(Meldeformular!AC12,Kleingruppen!$A$7:$J$52,10,FALSE)),""))</f>
        <v/>
      </c>
      <c r="N4" s="193" t="str">
        <f>IF(A4="","",IF(Meldeformular!AD12&lt;&gt;"",IF(ISEVEN(Meldeformular!AD12)=TRUE,VLOOKUP(Meldeformular!AD12,Großgruppen!$L$7:$U$58,3,FALSE),VLOOKUP(Meldeformular!AD12,Großgruppen!$A$7:$J$58,3,FALSE)),""))</f>
        <v/>
      </c>
      <c r="O4" t="str">
        <f>IF(A4="","",IF(Meldeformular!AD12&lt;&gt;"",IF(ISEVEN(Meldeformular!AD12)=TRUE,VLOOKUP(Meldeformular!AD12,Großgruppen!$L$7:$U$58,10,FALSE),VLOOKUP(Meldeformular!AD12,Großgruppen!$A$7:$J$58,10,FALSE)),""))</f>
        <v/>
      </c>
    </row>
    <row r="5" spans="1:15" x14ac:dyDescent="0.2">
      <c r="A5" s="188" t="str">
        <f>IF(Meldeformular!B13="","",Meldeformular!A13)</f>
        <v/>
      </c>
      <c r="B5" s="192" t="str">
        <f>IF(A5="","",Meldeformular!B13)</f>
        <v/>
      </c>
      <c r="C5" s="193" t="str">
        <f>IF(A5="","",Meldeformular!C13)</f>
        <v/>
      </c>
      <c r="D5" s="193" t="str">
        <f>IF(A5="","",'allg. Daten'!$C$6)</f>
        <v/>
      </c>
      <c r="E5" s="193" t="str">
        <f>IF(A5="","",Meldeformular!D13)</f>
        <v/>
      </c>
      <c r="F5" s="194" t="str">
        <f>IF(A5="","",Meldeformular!E13)</f>
        <v/>
      </c>
      <c r="G5" s="193" t="str">
        <f>IF(A5="","",Meldeformular!F13)</f>
        <v/>
      </c>
      <c r="H5" s="193" t="str">
        <f>IF(A5="","",IF(Meldeformular!Y13="ja",VLOOKUP(A5,Einzelkür_!$A$7:$E$106,5,FALSE),""))</f>
        <v/>
      </c>
      <c r="I5" s="193" t="str">
        <f>IF(A5="","",IF(Meldeformular!Z13&lt;&gt;"",IF(ISEVEN(Meldeformular!Z13)=TRUE,VLOOKUP(Meldeformular!Z13,Paarkür_!$H$6:$M$64,4,FALSE),VLOOKUP(Meldeformular!Z13,Paarkür_!$A$6:$F$64,4,FALSE)),""))</f>
        <v/>
      </c>
      <c r="J5" s="193" t="str">
        <f>IF(A5="","",IF(Meldeformular!AA13="ja",VLOOKUP(A5,Einzelkür!$A$7:$E$106,5,FALSE),""))</f>
        <v/>
      </c>
      <c r="K5" s="193" t="str">
        <f>IF(A5="","",IF(Meldeformular!AB13&lt;&gt;"",IF(ISEVEN(Meldeformular!AB13)=TRUE,VLOOKUP(Meldeformular!AB13,Paarkür!$H$6:$M$64,4,FALSE),VLOOKUP(Meldeformular!AB13,Paarkür!$A$6:$F$64,4,FALSE)),""))</f>
        <v/>
      </c>
      <c r="L5" s="193" t="str">
        <f>IF(A5="","",IF(Meldeformular!AC13&lt;&gt;"",IF(ISEVEN(Meldeformular!AC13)=TRUE,VLOOKUP(Meldeformular!AC13,Kleingruppen!$L$7:$U$52,3,FALSE),VLOOKUP(Meldeformular!AC13,Kleingruppen!$A$7:$J$52,3,FALSE)),""))</f>
        <v/>
      </c>
      <c r="M5" s="193" t="str">
        <f>IF(A5="","",IF(Meldeformular!AC13&lt;&gt;"",IF(ISEVEN(Meldeformular!AC13)=TRUE,VLOOKUP(Meldeformular!AC13,Kleingruppen!$L$7:$U$52,10,FALSE),VLOOKUP(Meldeformular!AC13,Kleingruppen!$A$7:$J$52,10,FALSE)),""))</f>
        <v/>
      </c>
      <c r="N5" s="193" t="str">
        <f>IF(A5="","",IF(Meldeformular!AD13&lt;&gt;"",IF(ISEVEN(Meldeformular!AD13)=TRUE,VLOOKUP(Meldeformular!AD13,Großgruppen!$L$7:$U$58,3,FALSE),VLOOKUP(Meldeformular!AD13,Großgruppen!$A$7:$J$58,3,FALSE)),""))</f>
        <v/>
      </c>
      <c r="O5" t="str">
        <f>IF(A5="","",IF(Meldeformular!AD13&lt;&gt;"",IF(ISEVEN(Meldeformular!AD13)=TRUE,VLOOKUP(Meldeformular!AD13,Großgruppen!$L$7:$U$58,10,FALSE),VLOOKUP(Meldeformular!AD13,Großgruppen!$A$7:$J$58,10,FALSE)),""))</f>
        <v/>
      </c>
    </row>
    <row r="6" spans="1:15" x14ac:dyDescent="0.2">
      <c r="A6" s="188" t="str">
        <f>IF(Meldeformular!B14="","",Meldeformular!A14)</f>
        <v/>
      </c>
      <c r="B6" s="192" t="str">
        <f>IF(A6="","",Meldeformular!B14)</f>
        <v/>
      </c>
      <c r="C6" s="193" t="str">
        <f>IF(A6="","",Meldeformular!C14)</f>
        <v/>
      </c>
      <c r="D6" s="193" t="str">
        <f>IF(A6="","",'allg. Daten'!$C$6)</f>
        <v/>
      </c>
      <c r="E6" s="193" t="str">
        <f>IF(A6="","",Meldeformular!D14)</f>
        <v/>
      </c>
      <c r="F6" s="194" t="str">
        <f>IF(A6="","",Meldeformular!E14)</f>
        <v/>
      </c>
      <c r="G6" s="193" t="str">
        <f>IF(A6="","",Meldeformular!F14)</f>
        <v/>
      </c>
      <c r="H6" s="193" t="str">
        <f>IF(A6="","",IF(Meldeformular!Y14="ja",VLOOKUP(A6,Einzelkür_!$A$7:$E$106,5,FALSE),""))</f>
        <v/>
      </c>
      <c r="I6" s="193" t="str">
        <f>IF(A6="","",IF(Meldeformular!Z14&lt;&gt;"",IF(ISEVEN(Meldeformular!Z14)=TRUE,VLOOKUP(Meldeformular!Z14,Paarkür_!$H$6:$M$64,4,FALSE),VLOOKUP(Meldeformular!Z14,Paarkür_!$A$6:$F$64,4,FALSE)),""))</f>
        <v/>
      </c>
      <c r="J6" s="193" t="str">
        <f>IF(A6="","",IF(Meldeformular!AA14="ja",VLOOKUP(A6,Einzelkür!$A$7:$E$106,5,FALSE),""))</f>
        <v/>
      </c>
      <c r="K6" s="193" t="str">
        <f>IF(A6="","",IF(Meldeformular!AB14&lt;&gt;"",IF(ISEVEN(Meldeformular!AB14)=TRUE,VLOOKUP(Meldeformular!AB14,Paarkür!$H$6:$M$64,4,FALSE),VLOOKUP(Meldeformular!AB14,Paarkür!$A$6:$F$64,4,FALSE)),""))</f>
        <v/>
      </c>
      <c r="L6" s="193" t="str">
        <f>IF(A6="","",IF(Meldeformular!AC14&lt;&gt;"",IF(ISEVEN(Meldeformular!AC14)=TRUE,VLOOKUP(Meldeformular!AC14,Kleingruppen!$L$7:$U$52,3,FALSE),VLOOKUP(Meldeformular!AC14,Kleingruppen!$A$7:$J$52,3,FALSE)),""))</f>
        <v/>
      </c>
      <c r="M6" s="193" t="str">
        <f>IF(A6="","",IF(Meldeformular!AC14&lt;&gt;"",IF(ISEVEN(Meldeformular!AC14)=TRUE,VLOOKUP(Meldeformular!AC14,Kleingruppen!$L$7:$U$52,10,FALSE),VLOOKUP(Meldeformular!AC14,Kleingruppen!$A$7:$J$52,10,FALSE)),""))</f>
        <v/>
      </c>
      <c r="N6" s="193" t="str">
        <f>IF(A6="","",IF(Meldeformular!AD14&lt;&gt;"",IF(ISEVEN(Meldeformular!AD14)=TRUE,VLOOKUP(Meldeformular!AD14,Großgruppen!$L$7:$U$58,3,FALSE),VLOOKUP(Meldeformular!AD14,Großgruppen!$A$7:$J$58,3,FALSE)),""))</f>
        <v/>
      </c>
      <c r="O6" t="str">
        <f>IF(A6="","",IF(Meldeformular!AD14&lt;&gt;"",IF(ISEVEN(Meldeformular!AD14)=TRUE,VLOOKUP(Meldeformular!AD14,Großgruppen!$L$7:$U$58,10,FALSE),VLOOKUP(Meldeformular!AD14,Großgruppen!$A$7:$J$58,10,FALSE)),""))</f>
        <v/>
      </c>
    </row>
    <row r="7" spans="1:15" x14ac:dyDescent="0.2">
      <c r="A7" s="188" t="str">
        <f>IF(Meldeformular!B15="","",Meldeformular!A15)</f>
        <v/>
      </c>
      <c r="B7" s="192" t="str">
        <f>IF(A7="","",Meldeformular!B15)</f>
        <v/>
      </c>
      <c r="C7" s="193" t="str">
        <f>IF(A7="","",Meldeformular!C15)</f>
        <v/>
      </c>
      <c r="D7" s="193" t="str">
        <f>IF(A7="","",'allg. Daten'!$C$6)</f>
        <v/>
      </c>
      <c r="E7" s="193" t="str">
        <f>IF(A7="","",Meldeformular!D15)</f>
        <v/>
      </c>
      <c r="F7" s="194" t="str">
        <f>IF(A7="","",Meldeformular!E15)</f>
        <v/>
      </c>
      <c r="G7" s="193" t="str">
        <f>IF(A7="","",Meldeformular!F15)</f>
        <v/>
      </c>
      <c r="H7" s="193" t="str">
        <f>IF(A7="","",IF(Meldeformular!Y15="ja",VLOOKUP(A7,Einzelkür_!$A$7:$E$106,5,FALSE),""))</f>
        <v/>
      </c>
      <c r="I7" s="193" t="str">
        <f>IF(A7="","",IF(Meldeformular!Z15&lt;&gt;"",IF(ISEVEN(Meldeformular!Z15)=TRUE,VLOOKUP(Meldeformular!Z15,Paarkür_!$H$6:$M$64,4,FALSE),VLOOKUP(Meldeformular!Z15,Paarkür_!$A$6:$F$64,4,FALSE)),""))</f>
        <v/>
      </c>
      <c r="J7" s="193" t="str">
        <f>IF(A7="","",IF(Meldeformular!AA15="ja",VLOOKUP(A7,Einzelkür!$A$7:$E$106,5,FALSE),""))</f>
        <v/>
      </c>
      <c r="K7" s="193" t="str">
        <f>IF(A7="","",IF(Meldeformular!AB15&lt;&gt;"",IF(ISEVEN(Meldeformular!AB15)=TRUE,VLOOKUP(Meldeformular!AB15,Paarkür!$H$6:$M$64,4,FALSE),VLOOKUP(Meldeformular!AB15,Paarkür!$A$6:$F$64,4,FALSE)),""))</f>
        <v/>
      </c>
      <c r="L7" s="193" t="str">
        <f>IF(A7="","",IF(Meldeformular!AC15&lt;&gt;"",IF(ISEVEN(Meldeformular!AC15)=TRUE,VLOOKUP(Meldeformular!AC15,Kleingruppen!$L$7:$U$52,3,FALSE),VLOOKUP(Meldeformular!AC15,Kleingruppen!$A$7:$J$52,3,FALSE)),""))</f>
        <v/>
      </c>
      <c r="M7" s="193" t="str">
        <f>IF(A7="","",IF(Meldeformular!AC15&lt;&gt;"",IF(ISEVEN(Meldeformular!AC15)=TRUE,VLOOKUP(Meldeformular!AC15,Kleingruppen!$L$7:$U$52,10,FALSE),VLOOKUP(Meldeformular!AC15,Kleingruppen!$A$7:$J$52,10,FALSE)),""))</f>
        <v/>
      </c>
      <c r="N7" s="193" t="str">
        <f>IF(A7="","",IF(Meldeformular!AD15&lt;&gt;"",IF(ISEVEN(Meldeformular!AD15)=TRUE,VLOOKUP(Meldeformular!AD15,Großgruppen!$L$7:$U$58,3,FALSE),VLOOKUP(Meldeformular!AD15,Großgruppen!$A$7:$J$58,3,FALSE)),""))</f>
        <v/>
      </c>
      <c r="O7" t="str">
        <f>IF(A7="","",IF(Meldeformular!AD15&lt;&gt;"",IF(ISEVEN(Meldeformular!AD15)=TRUE,VLOOKUP(Meldeformular!AD15,Großgruppen!$L$7:$U$58,10,FALSE),VLOOKUP(Meldeformular!AD15,Großgruppen!$A$7:$J$58,10,FALSE)),""))</f>
        <v/>
      </c>
    </row>
    <row r="8" spans="1:15" x14ac:dyDescent="0.2">
      <c r="A8" s="188" t="str">
        <f>IF(Meldeformular!B16="","",Meldeformular!A16)</f>
        <v/>
      </c>
      <c r="B8" s="192" t="str">
        <f>IF(A8="","",Meldeformular!B16)</f>
        <v/>
      </c>
      <c r="C8" s="193" t="str">
        <f>IF(A8="","",Meldeformular!C16)</f>
        <v/>
      </c>
      <c r="D8" s="193" t="str">
        <f>IF(A8="","",'allg. Daten'!$C$6)</f>
        <v/>
      </c>
      <c r="E8" s="193" t="str">
        <f>IF(A8="","",Meldeformular!D16)</f>
        <v/>
      </c>
      <c r="F8" s="194" t="str">
        <f>IF(A8="","",Meldeformular!E16)</f>
        <v/>
      </c>
      <c r="G8" s="193" t="str">
        <f>IF(A8="","",Meldeformular!F16)</f>
        <v/>
      </c>
      <c r="H8" s="193" t="str">
        <f>IF(A8="","",IF(Meldeformular!Y16="ja",VLOOKUP(A8,Einzelkür_!$A$7:$E$106,5,FALSE),""))</f>
        <v/>
      </c>
      <c r="I8" s="193" t="str">
        <f>IF(A8="","",IF(Meldeformular!Z16&lt;&gt;"",IF(ISEVEN(Meldeformular!Z16)=TRUE,VLOOKUP(Meldeformular!Z16,Paarkür_!$H$6:$M$64,4,FALSE),VLOOKUP(Meldeformular!Z16,Paarkür_!$A$6:$F$64,4,FALSE)),""))</f>
        <v/>
      </c>
      <c r="J8" s="193" t="str">
        <f>IF(A8="","",IF(Meldeformular!AA16="ja",VLOOKUP(A8,Einzelkür!$A$7:$E$106,5,FALSE),""))</f>
        <v/>
      </c>
      <c r="K8" s="193" t="str">
        <f>IF(A8="","",IF(Meldeformular!AB16&lt;&gt;"",IF(ISEVEN(Meldeformular!AB16)=TRUE,VLOOKUP(Meldeformular!AB16,Paarkür!$H$6:$M$64,4,FALSE),VLOOKUP(Meldeformular!AB16,Paarkür!$A$6:$F$64,4,FALSE)),""))</f>
        <v/>
      </c>
      <c r="L8" s="193" t="str">
        <f>IF(A8="","",IF(Meldeformular!AC16&lt;&gt;"",IF(ISEVEN(Meldeformular!AC16)=TRUE,VLOOKUP(Meldeformular!AC16,Kleingruppen!$L$7:$U$52,3,FALSE),VLOOKUP(Meldeformular!AC16,Kleingruppen!$A$7:$J$52,3,FALSE)),""))</f>
        <v/>
      </c>
      <c r="M8" s="193" t="str">
        <f>IF(A8="","",IF(Meldeformular!AC16&lt;&gt;"",IF(ISEVEN(Meldeformular!AC16)=TRUE,VLOOKUP(Meldeformular!AC16,Kleingruppen!$L$7:$U$52,10,FALSE),VLOOKUP(Meldeformular!AC16,Kleingruppen!$A$7:$J$52,10,FALSE)),""))</f>
        <v/>
      </c>
      <c r="N8" s="193" t="str">
        <f>IF(A8="","",IF(Meldeformular!AD16&lt;&gt;"",IF(ISEVEN(Meldeformular!AD16)=TRUE,VLOOKUP(Meldeformular!AD16,Großgruppen!$L$7:$U$58,3,FALSE),VLOOKUP(Meldeformular!AD16,Großgruppen!$A$7:$J$58,3,FALSE)),""))</f>
        <v/>
      </c>
      <c r="O8" t="str">
        <f>IF(A8="","",IF(Meldeformular!AD16&lt;&gt;"",IF(ISEVEN(Meldeformular!AD16)=TRUE,VLOOKUP(Meldeformular!AD16,Großgruppen!$L$7:$U$58,10,FALSE),VLOOKUP(Meldeformular!AD16,Großgruppen!$A$7:$J$58,10,FALSE)),""))</f>
        <v/>
      </c>
    </row>
    <row r="9" spans="1:15" x14ac:dyDescent="0.2">
      <c r="A9" s="188" t="str">
        <f>IF(Meldeformular!B17="","",Meldeformular!A17)</f>
        <v/>
      </c>
      <c r="B9" s="192" t="str">
        <f>IF(A9="","",Meldeformular!B17)</f>
        <v/>
      </c>
      <c r="C9" s="193" t="str">
        <f>IF(A9="","",Meldeformular!C17)</f>
        <v/>
      </c>
      <c r="D9" s="193" t="str">
        <f>IF(A9="","",'allg. Daten'!$C$6)</f>
        <v/>
      </c>
      <c r="E9" s="193" t="str">
        <f>IF(A9="","",Meldeformular!D17)</f>
        <v/>
      </c>
      <c r="F9" s="194" t="str">
        <f>IF(A9="","",Meldeformular!E17)</f>
        <v/>
      </c>
      <c r="G9" s="193" t="str">
        <f>IF(A9="","",Meldeformular!F17)</f>
        <v/>
      </c>
      <c r="H9" s="193" t="str">
        <f>IF(A9="","",IF(Meldeformular!Y17="ja",VLOOKUP(A9,Einzelkür_!$A$7:$E$106,5,FALSE),""))</f>
        <v/>
      </c>
      <c r="I9" s="193" t="str">
        <f>IF(A9="","",IF(Meldeformular!Z17&lt;&gt;"",IF(ISEVEN(Meldeformular!Z17)=TRUE,VLOOKUP(Meldeformular!Z17,Paarkür_!$H$6:$M$64,4,FALSE),VLOOKUP(Meldeformular!Z17,Paarkür_!$A$6:$F$64,4,FALSE)),""))</f>
        <v/>
      </c>
      <c r="J9" s="193" t="str">
        <f>IF(A9="","",IF(Meldeformular!AA17="ja",VLOOKUP(A9,Einzelkür!$A$7:$E$106,5,FALSE),""))</f>
        <v/>
      </c>
      <c r="K9" s="193" t="str">
        <f>IF(A9="","",IF(Meldeformular!AB17&lt;&gt;"",IF(ISEVEN(Meldeformular!AB17)=TRUE,VLOOKUP(Meldeformular!AB17,Paarkür!$H$6:$M$64,4,FALSE),VLOOKUP(Meldeformular!AB17,Paarkür!$A$6:$F$64,4,FALSE)),""))</f>
        <v/>
      </c>
      <c r="L9" s="193" t="str">
        <f>IF(A9="","",IF(Meldeformular!AC17&lt;&gt;"",IF(ISEVEN(Meldeformular!AC17)=TRUE,VLOOKUP(Meldeformular!AC17,Kleingruppen!$L$7:$U$52,3,FALSE),VLOOKUP(Meldeformular!AC17,Kleingruppen!$A$7:$J$52,3,FALSE)),""))</f>
        <v/>
      </c>
      <c r="M9" s="193" t="str">
        <f>IF(A9="","",IF(Meldeformular!AC17&lt;&gt;"",IF(ISEVEN(Meldeformular!AC17)=TRUE,VLOOKUP(Meldeformular!AC17,Kleingruppen!$L$7:$U$52,10,FALSE),VLOOKUP(Meldeformular!AC17,Kleingruppen!$A$7:$J$52,10,FALSE)),""))</f>
        <v/>
      </c>
      <c r="N9" s="193" t="str">
        <f>IF(A9="","",IF(Meldeformular!AD17&lt;&gt;"",IF(ISEVEN(Meldeformular!AD17)=TRUE,VLOOKUP(Meldeformular!AD17,Großgruppen!$L$7:$U$58,3,FALSE),VLOOKUP(Meldeformular!AD17,Großgruppen!$A$7:$J$58,3,FALSE)),""))</f>
        <v/>
      </c>
      <c r="O9" t="str">
        <f>IF(A9="","",IF(Meldeformular!AD17&lt;&gt;"",IF(ISEVEN(Meldeformular!AD17)=TRUE,VLOOKUP(Meldeformular!AD17,Großgruppen!$L$7:$U$58,10,FALSE),VLOOKUP(Meldeformular!AD17,Großgruppen!$A$7:$J$58,10,FALSE)),""))</f>
        <v/>
      </c>
    </row>
    <row r="10" spans="1:15" x14ac:dyDescent="0.2">
      <c r="A10" s="188" t="str">
        <f>IF(Meldeformular!B18="","",Meldeformular!A18)</f>
        <v/>
      </c>
      <c r="B10" s="192" t="str">
        <f>IF(A10="","",Meldeformular!B18)</f>
        <v/>
      </c>
      <c r="C10" s="193" t="str">
        <f>IF(A10="","",Meldeformular!C18)</f>
        <v/>
      </c>
      <c r="D10" s="193" t="str">
        <f>IF(A10="","",'allg. Daten'!$C$6)</f>
        <v/>
      </c>
      <c r="E10" s="193" t="str">
        <f>IF(A10="","",Meldeformular!D18)</f>
        <v/>
      </c>
      <c r="F10" s="194" t="str">
        <f>IF(A10="","",Meldeformular!E18)</f>
        <v/>
      </c>
      <c r="G10" s="193" t="str">
        <f>IF(A10="","",Meldeformular!F18)</f>
        <v/>
      </c>
      <c r="H10" s="193" t="str">
        <f>IF(A10="","",IF(Meldeformular!Y18="ja",VLOOKUP(A10,Einzelkür_!$A$7:$E$106,5,FALSE),""))</f>
        <v/>
      </c>
      <c r="I10" s="193" t="str">
        <f>IF(A10="","",IF(Meldeformular!Z18&lt;&gt;"",IF(ISEVEN(Meldeformular!Z18)=TRUE,VLOOKUP(Meldeformular!Z18,Paarkür_!$H$6:$M$64,4,FALSE),VLOOKUP(Meldeformular!Z18,Paarkür_!$A$6:$F$64,4,FALSE)),""))</f>
        <v/>
      </c>
      <c r="J10" s="193" t="str">
        <f>IF(A10="","",IF(Meldeformular!AA18="ja",VLOOKUP(A10,Einzelkür!$A$7:$E$106,5,FALSE),""))</f>
        <v/>
      </c>
      <c r="K10" s="193" t="str">
        <f>IF(A10="","",IF(Meldeformular!AB18&lt;&gt;"",IF(ISEVEN(Meldeformular!AB18)=TRUE,VLOOKUP(Meldeformular!AB18,Paarkür!$H$6:$M$64,4,FALSE),VLOOKUP(Meldeformular!AB18,Paarkür!$A$6:$F$64,4,FALSE)),""))</f>
        <v/>
      </c>
      <c r="L10" s="193" t="str">
        <f>IF(A10="","",IF(Meldeformular!AC18&lt;&gt;"",IF(ISEVEN(Meldeformular!AC18)=TRUE,VLOOKUP(Meldeformular!AC18,Kleingruppen!$L$7:$U$52,3,FALSE),VLOOKUP(Meldeformular!AC18,Kleingruppen!$A$7:$J$52,3,FALSE)),""))</f>
        <v/>
      </c>
      <c r="M10" s="193" t="str">
        <f>IF(A10="","",IF(Meldeformular!AC18&lt;&gt;"",IF(ISEVEN(Meldeformular!AC18)=TRUE,VLOOKUP(Meldeformular!AC18,Kleingruppen!$L$7:$U$52,10,FALSE),VLOOKUP(Meldeformular!AC18,Kleingruppen!$A$7:$J$52,10,FALSE)),""))</f>
        <v/>
      </c>
      <c r="N10" s="193" t="str">
        <f>IF(A10="","",IF(Meldeformular!AD18&lt;&gt;"",IF(ISEVEN(Meldeformular!AD18)=TRUE,VLOOKUP(Meldeformular!AD18,Großgruppen!$L$7:$U$58,3,FALSE),VLOOKUP(Meldeformular!AD18,Großgruppen!$A$7:$J$58,3,FALSE)),""))</f>
        <v/>
      </c>
      <c r="O10" t="str">
        <f>IF(A10="","",IF(Meldeformular!AD18&lt;&gt;"",IF(ISEVEN(Meldeformular!AD18)=TRUE,VLOOKUP(Meldeformular!AD18,Großgruppen!$L$7:$U$58,10,FALSE),VLOOKUP(Meldeformular!AD18,Großgruppen!$A$7:$J$58,10,FALSE)),""))</f>
        <v/>
      </c>
    </row>
    <row r="11" spans="1:15" x14ac:dyDescent="0.2">
      <c r="A11" s="188" t="str">
        <f>IF(Meldeformular!B19="","",Meldeformular!A19)</f>
        <v/>
      </c>
      <c r="B11" s="192" t="str">
        <f>IF(A11="","",Meldeformular!B19)</f>
        <v/>
      </c>
      <c r="C11" s="193" t="str">
        <f>IF(A11="","",Meldeformular!C19)</f>
        <v/>
      </c>
      <c r="D11" s="193" t="str">
        <f>IF(A11="","",'allg. Daten'!$C$6)</f>
        <v/>
      </c>
      <c r="E11" s="193" t="str">
        <f>IF(A11="","",Meldeformular!D19)</f>
        <v/>
      </c>
      <c r="F11" s="194" t="str">
        <f>IF(A11="","",Meldeformular!E19)</f>
        <v/>
      </c>
      <c r="G11" s="193" t="str">
        <f>IF(A11="","",Meldeformular!F19)</f>
        <v/>
      </c>
      <c r="H11" s="193" t="str">
        <f>IF(A11="","",IF(Meldeformular!Y19="ja",VLOOKUP(A11,Einzelkür_!$A$7:$E$106,5,FALSE),""))</f>
        <v/>
      </c>
      <c r="I11" s="193" t="str">
        <f>IF(A11="","",IF(Meldeformular!Z19&lt;&gt;"",IF(ISEVEN(Meldeformular!Z19)=TRUE,VLOOKUP(Meldeformular!Z19,Paarkür_!$H$6:$M$64,4,FALSE),VLOOKUP(Meldeformular!Z19,Paarkür_!$A$6:$F$64,4,FALSE)),""))</f>
        <v/>
      </c>
      <c r="J11" s="193" t="str">
        <f>IF(A11="","",IF(Meldeformular!AA19="ja",VLOOKUP(A11,Einzelkür!$A$7:$E$106,5,FALSE),""))</f>
        <v/>
      </c>
      <c r="K11" s="193" t="str">
        <f>IF(A11="","",IF(Meldeformular!AB19&lt;&gt;"",IF(ISEVEN(Meldeformular!AB19)=TRUE,VLOOKUP(Meldeformular!AB19,Paarkür!$H$6:$M$64,4,FALSE),VLOOKUP(Meldeformular!AB19,Paarkür!$A$6:$F$64,4,FALSE)),""))</f>
        <v/>
      </c>
      <c r="L11" s="193" t="str">
        <f>IF(A11="","",IF(Meldeformular!AC19&lt;&gt;"",IF(ISEVEN(Meldeformular!AC19)=TRUE,VLOOKUP(Meldeformular!AC19,Kleingruppen!$L$7:$U$52,3,FALSE),VLOOKUP(Meldeformular!AC19,Kleingruppen!$A$7:$J$52,3,FALSE)),""))</f>
        <v/>
      </c>
      <c r="M11" s="193" t="str">
        <f>IF(A11="","",IF(Meldeformular!AC19&lt;&gt;"",IF(ISEVEN(Meldeformular!AC19)=TRUE,VLOOKUP(Meldeformular!AC19,Kleingruppen!$L$7:$U$52,10,FALSE),VLOOKUP(Meldeformular!AC19,Kleingruppen!$A$7:$J$52,10,FALSE)),""))</f>
        <v/>
      </c>
      <c r="N11" s="193" t="str">
        <f>IF(A11="","",IF(Meldeformular!AD19&lt;&gt;"",IF(ISEVEN(Meldeformular!AD19)=TRUE,VLOOKUP(Meldeformular!AD19,Großgruppen!$L$7:$U$58,3,FALSE),VLOOKUP(Meldeformular!AD19,Großgruppen!$A$7:$J$58,3,FALSE)),""))</f>
        <v/>
      </c>
      <c r="O11" t="str">
        <f>IF(A11="","",IF(Meldeformular!AD19&lt;&gt;"",IF(ISEVEN(Meldeformular!AD19)=TRUE,VLOOKUP(Meldeformular!AD19,Großgruppen!$L$7:$U$58,10,FALSE),VLOOKUP(Meldeformular!AD19,Großgruppen!$A$7:$J$58,10,FALSE)),""))</f>
        <v/>
      </c>
    </row>
    <row r="12" spans="1:15" x14ac:dyDescent="0.2">
      <c r="A12" s="188" t="str">
        <f>IF(Meldeformular!B20="","",Meldeformular!A20)</f>
        <v/>
      </c>
      <c r="B12" s="192" t="str">
        <f>IF(A12="","",Meldeformular!B20)</f>
        <v/>
      </c>
      <c r="C12" s="193" t="str">
        <f>IF(A12="","",Meldeformular!C20)</f>
        <v/>
      </c>
      <c r="D12" s="193" t="str">
        <f>IF(A12="","",'allg. Daten'!$C$6)</f>
        <v/>
      </c>
      <c r="E12" s="193" t="str">
        <f>IF(A12="","",Meldeformular!D20)</f>
        <v/>
      </c>
      <c r="F12" s="194" t="str">
        <f>IF(A12="","",Meldeformular!E20)</f>
        <v/>
      </c>
      <c r="G12" s="193" t="str">
        <f>IF(A12="","",Meldeformular!F20)</f>
        <v/>
      </c>
      <c r="H12" s="193" t="str">
        <f>IF(A12="","",IF(Meldeformular!Y20="ja",VLOOKUP(A12,Einzelkür_!$A$7:$E$106,5,FALSE),""))</f>
        <v/>
      </c>
      <c r="I12" s="193" t="str">
        <f>IF(A12="","",IF(Meldeformular!Z20&lt;&gt;"",IF(ISEVEN(Meldeformular!Z20)=TRUE,VLOOKUP(Meldeformular!Z20,Paarkür_!$H$6:$M$64,4,FALSE),VLOOKUP(Meldeformular!Z20,Paarkür_!$A$6:$F$64,4,FALSE)),""))</f>
        <v/>
      </c>
      <c r="J12" s="193" t="str">
        <f>IF(A12="","",IF(Meldeformular!AA20="ja",VLOOKUP(A12,Einzelkür!$A$7:$E$106,5,FALSE),""))</f>
        <v/>
      </c>
      <c r="K12" s="193" t="str">
        <f>IF(A12="","",IF(Meldeformular!AB20&lt;&gt;"",IF(ISEVEN(Meldeformular!AB20)=TRUE,VLOOKUP(Meldeformular!AB20,Paarkür!$H$6:$M$64,4,FALSE),VLOOKUP(Meldeformular!AB20,Paarkür!$A$6:$F$64,4,FALSE)),""))</f>
        <v/>
      </c>
      <c r="L12" s="193" t="str">
        <f>IF(A12="","",IF(Meldeformular!AC20&lt;&gt;"",IF(ISEVEN(Meldeformular!AC20)=TRUE,VLOOKUP(Meldeformular!AC20,Kleingruppen!$L$7:$U$52,3,FALSE),VLOOKUP(Meldeformular!AC20,Kleingruppen!$A$7:$J$52,3,FALSE)),""))</f>
        <v/>
      </c>
      <c r="M12" s="193" t="str">
        <f>IF(A12="","",IF(Meldeformular!AC20&lt;&gt;"",IF(ISEVEN(Meldeformular!AC20)=TRUE,VLOOKUP(Meldeformular!AC20,Kleingruppen!$L$7:$U$52,10,FALSE),VLOOKUP(Meldeformular!AC20,Kleingruppen!$A$7:$J$52,10,FALSE)),""))</f>
        <v/>
      </c>
      <c r="N12" s="193" t="str">
        <f>IF(A12="","",IF(Meldeformular!AD20&lt;&gt;"",IF(ISEVEN(Meldeformular!AD20)=TRUE,VLOOKUP(Meldeformular!AD20,Großgruppen!$L$7:$U$58,3,FALSE),VLOOKUP(Meldeformular!AD20,Großgruppen!$A$7:$J$58,3,FALSE)),""))</f>
        <v/>
      </c>
      <c r="O12" t="str">
        <f>IF(A12="","",IF(Meldeformular!AD20&lt;&gt;"",IF(ISEVEN(Meldeformular!AD20)=TRUE,VLOOKUP(Meldeformular!AD20,Großgruppen!$L$7:$U$58,10,FALSE),VLOOKUP(Meldeformular!AD20,Großgruppen!$A$7:$J$58,10,FALSE)),""))</f>
        <v/>
      </c>
    </row>
    <row r="13" spans="1:15" x14ac:dyDescent="0.2">
      <c r="A13" s="188" t="str">
        <f>IF(Meldeformular!B21="","",Meldeformular!A21)</f>
        <v/>
      </c>
      <c r="B13" s="192" t="str">
        <f>IF(A13="","",Meldeformular!B21)</f>
        <v/>
      </c>
      <c r="C13" s="193" t="str">
        <f>IF(A13="","",Meldeformular!C21)</f>
        <v/>
      </c>
      <c r="D13" s="193" t="str">
        <f>IF(A13="","",'allg. Daten'!$C$6)</f>
        <v/>
      </c>
      <c r="E13" s="193" t="str">
        <f>IF(A13="","",Meldeformular!D21)</f>
        <v/>
      </c>
      <c r="F13" s="194" t="str">
        <f>IF(A13="","",Meldeformular!E21)</f>
        <v/>
      </c>
      <c r="G13" s="193" t="str">
        <f>IF(A13="","",Meldeformular!F21)</f>
        <v/>
      </c>
      <c r="H13" s="193" t="str">
        <f>IF(A13="","",IF(Meldeformular!Y21="ja",VLOOKUP(A13,Einzelkür_!$A$7:$E$106,5,FALSE),""))</f>
        <v/>
      </c>
      <c r="I13" s="193" t="str">
        <f>IF(A13="","",IF(Meldeformular!Z21&lt;&gt;"",IF(ISEVEN(Meldeformular!Z21)=TRUE,VLOOKUP(Meldeformular!Z21,Paarkür_!$H$6:$M$64,4,FALSE),VLOOKUP(Meldeformular!Z21,Paarkür_!$A$6:$F$64,4,FALSE)),""))</f>
        <v/>
      </c>
      <c r="J13" s="193" t="str">
        <f>IF(A13="","",IF(Meldeformular!AA21="ja",VLOOKUP(A13,Einzelkür!$A$7:$E$106,5,FALSE),""))</f>
        <v/>
      </c>
      <c r="K13" s="193" t="str">
        <f>IF(A13="","",IF(Meldeformular!AB21&lt;&gt;"",IF(ISEVEN(Meldeformular!AB21)=TRUE,VLOOKUP(Meldeformular!AB21,Paarkür!$H$6:$M$64,4,FALSE),VLOOKUP(Meldeformular!AB21,Paarkür!$A$6:$F$64,4,FALSE)),""))</f>
        <v/>
      </c>
      <c r="L13" s="193" t="str">
        <f>IF(A13="","",IF(Meldeformular!AC21&lt;&gt;"",IF(ISEVEN(Meldeformular!AC21)=TRUE,VLOOKUP(Meldeformular!AC21,Kleingruppen!$L$7:$U$52,3,FALSE),VLOOKUP(Meldeformular!AC21,Kleingruppen!$A$7:$J$52,3,FALSE)),""))</f>
        <v/>
      </c>
      <c r="M13" s="193" t="str">
        <f>IF(A13="","",IF(Meldeformular!AC21&lt;&gt;"",IF(ISEVEN(Meldeformular!AC21)=TRUE,VLOOKUP(Meldeformular!AC21,Kleingruppen!$L$7:$U$52,10,FALSE),VLOOKUP(Meldeformular!AC21,Kleingruppen!$A$7:$J$52,10,FALSE)),""))</f>
        <v/>
      </c>
      <c r="N13" s="193" t="str">
        <f>IF(A13="","",IF(Meldeformular!AD21&lt;&gt;"",IF(ISEVEN(Meldeformular!AD21)=TRUE,VLOOKUP(Meldeformular!AD21,Großgruppen!$L$7:$U$58,3,FALSE),VLOOKUP(Meldeformular!AD21,Großgruppen!$A$7:$J$58,3,FALSE)),""))</f>
        <v/>
      </c>
      <c r="O13" t="str">
        <f>IF(A13="","",IF(Meldeformular!AD21&lt;&gt;"",IF(ISEVEN(Meldeformular!AD21)=TRUE,VLOOKUP(Meldeformular!AD21,Großgruppen!$L$7:$U$58,10,FALSE),VLOOKUP(Meldeformular!AD21,Großgruppen!$A$7:$J$58,10,FALSE)),""))</f>
        <v/>
      </c>
    </row>
    <row r="14" spans="1:15" x14ac:dyDescent="0.2">
      <c r="A14" s="188" t="str">
        <f>IF(Meldeformular!B22="","",Meldeformular!A22)</f>
        <v/>
      </c>
      <c r="B14" s="192" t="str">
        <f>IF(A14="","",Meldeformular!B22)</f>
        <v/>
      </c>
      <c r="C14" s="193" t="str">
        <f>IF(A14="","",Meldeformular!C22)</f>
        <v/>
      </c>
      <c r="D14" s="193" t="str">
        <f>IF(A14="","",'allg. Daten'!$C$6)</f>
        <v/>
      </c>
      <c r="E14" s="193" t="str">
        <f>IF(A14="","",Meldeformular!D22)</f>
        <v/>
      </c>
      <c r="F14" s="194" t="str">
        <f>IF(A14="","",Meldeformular!E22)</f>
        <v/>
      </c>
      <c r="G14" s="193" t="str">
        <f>IF(A14="","",Meldeformular!F22)</f>
        <v/>
      </c>
      <c r="H14" s="193" t="str">
        <f>IF(A14="","",IF(Meldeformular!Y22="ja",VLOOKUP(A14,Einzelkür_!$A$7:$E$106,5,FALSE),""))</f>
        <v/>
      </c>
      <c r="I14" s="193" t="str">
        <f>IF(A14="","",IF(Meldeformular!Z22&lt;&gt;"",IF(ISEVEN(Meldeformular!Z22)=TRUE,VLOOKUP(Meldeformular!Z22,Paarkür_!$H$6:$M$64,4,FALSE),VLOOKUP(Meldeformular!Z22,Paarkür_!$A$6:$F$64,4,FALSE)),""))</f>
        <v/>
      </c>
      <c r="J14" s="193" t="str">
        <f>IF(A14="","",IF(Meldeformular!AA22="ja",VLOOKUP(A14,Einzelkür!$A$7:$E$106,5,FALSE),""))</f>
        <v/>
      </c>
      <c r="K14" s="193" t="str">
        <f>IF(A14="","",IF(Meldeformular!AB22&lt;&gt;"",IF(ISEVEN(Meldeformular!AB22)=TRUE,VLOOKUP(Meldeformular!AB22,Paarkür!$H$6:$M$64,4,FALSE),VLOOKUP(Meldeformular!AB22,Paarkür!$A$6:$F$64,4,FALSE)),""))</f>
        <v/>
      </c>
      <c r="L14" s="193" t="str">
        <f>IF(A14="","",IF(Meldeformular!AC22&lt;&gt;"",IF(ISEVEN(Meldeformular!AC22)=TRUE,VLOOKUP(Meldeformular!AC22,Kleingruppen!$L$7:$U$52,3,FALSE),VLOOKUP(Meldeformular!AC22,Kleingruppen!$A$7:$J$52,3,FALSE)),""))</f>
        <v/>
      </c>
      <c r="M14" s="193" t="str">
        <f>IF(A14="","",IF(Meldeformular!AC22&lt;&gt;"",IF(ISEVEN(Meldeformular!AC22)=TRUE,VLOOKUP(Meldeformular!AC22,Kleingruppen!$L$7:$U$52,10,FALSE),VLOOKUP(Meldeformular!AC22,Kleingruppen!$A$7:$J$52,10,FALSE)),""))</f>
        <v/>
      </c>
      <c r="N14" s="193" t="str">
        <f>IF(A14="","",IF(Meldeformular!AD22&lt;&gt;"",IF(ISEVEN(Meldeformular!AD22)=TRUE,VLOOKUP(Meldeformular!AD22,Großgruppen!$L$7:$U$58,3,FALSE),VLOOKUP(Meldeformular!AD22,Großgruppen!$A$7:$J$58,3,FALSE)),""))</f>
        <v/>
      </c>
      <c r="O14" t="str">
        <f>IF(A14="","",IF(Meldeformular!AD22&lt;&gt;"",IF(ISEVEN(Meldeformular!AD22)=TRUE,VLOOKUP(Meldeformular!AD22,Großgruppen!$L$7:$U$58,10,FALSE),VLOOKUP(Meldeformular!AD22,Großgruppen!$A$7:$J$58,10,FALSE)),""))</f>
        <v/>
      </c>
    </row>
    <row r="15" spans="1:15" x14ac:dyDescent="0.2">
      <c r="A15" s="188" t="str">
        <f>IF(Meldeformular!B23="","",Meldeformular!A23)</f>
        <v/>
      </c>
      <c r="B15" s="192" t="str">
        <f>IF(A15="","",Meldeformular!B23)</f>
        <v/>
      </c>
      <c r="C15" s="193" t="str">
        <f>IF(A15="","",Meldeformular!C23)</f>
        <v/>
      </c>
      <c r="D15" s="193" t="str">
        <f>IF(A15="","",'allg. Daten'!$C$6)</f>
        <v/>
      </c>
      <c r="E15" s="193" t="str">
        <f>IF(A15="","",Meldeformular!D23)</f>
        <v/>
      </c>
      <c r="F15" s="194" t="str">
        <f>IF(A15="","",Meldeformular!E23)</f>
        <v/>
      </c>
      <c r="G15" s="193" t="str">
        <f>IF(A15="","",Meldeformular!F23)</f>
        <v/>
      </c>
      <c r="H15" s="193" t="str">
        <f>IF(A15="","",IF(Meldeformular!Y23="ja",VLOOKUP(A15,Einzelkür_!$A$7:$E$106,5,FALSE),""))</f>
        <v/>
      </c>
      <c r="I15" s="193" t="str">
        <f>IF(A15="","",IF(Meldeformular!Z23&lt;&gt;"",IF(ISEVEN(Meldeformular!Z23)=TRUE,VLOOKUP(Meldeformular!Z23,Paarkür_!$H$6:$M$64,4,FALSE),VLOOKUP(Meldeformular!Z23,Paarkür_!$A$6:$F$64,4,FALSE)),""))</f>
        <v/>
      </c>
      <c r="J15" s="193" t="str">
        <f>IF(A15="","",IF(Meldeformular!AA23="ja",VLOOKUP(A15,Einzelkür!$A$7:$E$106,5,FALSE),""))</f>
        <v/>
      </c>
      <c r="K15" s="193" t="str">
        <f>IF(A15="","",IF(Meldeformular!AB23&lt;&gt;"",IF(ISEVEN(Meldeformular!AB23)=TRUE,VLOOKUP(Meldeformular!AB23,Paarkür!$H$6:$M$64,4,FALSE),VLOOKUP(Meldeformular!AB23,Paarkür!$A$6:$F$64,4,FALSE)),""))</f>
        <v/>
      </c>
      <c r="L15" s="193" t="str">
        <f>IF(A15="","",IF(Meldeformular!AC23&lt;&gt;"",IF(ISEVEN(Meldeformular!AC23)=TRUE,VLOOKUP(Meldeformular!AC23,Kleingruppen!$L$7:$U$52,3,FALSE),VLOOKUP(Meldeformular!AC23,Kleingruppen!$A$7:$J$52,3,FALSE)),""))</f>
        <v/>
      </c>
      <c r="M15" s="193" t="str">
        <f>IF(A15="","",IF(Meldeformular!AC23&lt;&gt;"",IF(ISEVEN(Meldeformular!AC23)=TRUE,VLOOKUP(Meldeformular!AC23,Kleingruppen!$L$7:$U$52,10,FALSE),VLOOKUP(Meldeformular!AC23,Kleingruppen!$A$7:$J$52,10,FALSE)),""))</f>
        <v/>
      </c>
      <c r="N15" s="193" t="str">
        <f>IF(A15="","",IF(Meldeformular!AD23&lt;&gt;"",IF(ISEVEN(Meldeformular!AD23)=TRUE,VLOOKUP(Meldeformular!AD23,Großgruppen!$L$7:$U$58,3,FALSE),VLOOKUP(Meldeformular!AD23,Großgruppen!$A$7:$J$58,3,FALSE)),""))</f>
        <v/>
      </c>
      <c r="O15" t="str">
        <f>IF(A15="","",IF(Meldeformular!AD23&lt;&gt;"",IF(ISEVEN(Meldeformular!AD23)=TRUE,VLOOKUP(Meldeformular!AD23,Großgruppen!$L$7:$U$58,10,FALSE),VLOOKUP(Meldeformular!AD23,Großgruppen!$A$7:$J$58,10,FALSE)),""))</f>
        <v/>
      </c>
    </row>
    <row r="16" spans="1:15" x14ac:dyDescent="0.2">
      <c r="A16" s="188" t="str">
        <f>IF(Meldeformular!B24="","",Meldeformular!A24)</f>
        <v/>
      </c>
      <c r="B16" s="192" t="str">
        <f>IF(A16="","",Meldeformular!B24)</f>
        <v/>
      </c>
      <c r="C16" s="193" t="str">
        <f>IF(A16="","",Meldeformular!C24)</f>
        <v/>
      </c>
      <c r="D16" s="193" t="str">
        <f>IF(A16="","",'allg. Daten'!$C$6)</f>
        <v/>
      </c>
      <c r="E16" s="193" t="str">
        <f>IF(A16="","",Meldeformular!D24)</f>
        <v/>
      </c>
      <c r="F16" s="194" t="str">
        <f>IF(A16="","",Meldeformular!E24)</f>
        <v/>
      </c>
      <c r="G16" s="193" t="str">
        <f>IF(A16="","",Meldeformular!F24)</f>
        <v/>
      </c>
      <c r="H16" s="193" t="str">
        <f>IF(A16="","",IF(Meldeformular!Y24="ja",VLOOKUP(A16,Einzelkür_!$A$7:$E$106,5,FALSE),""))</f>
        <v/>
      </c>
      <c r="I16" s="193" t="str">
        <f>IF(A16="","",IF(Meldeformular!Z24&lt;&gt;"",IF(ISEVEN(Meldeformular!Z24)=TRUE,VLOOKUP(Meldeformular!Z24,Paarkür_!$H$6:$M$64,4,FALSE),VLOOKUP(Meldeformular!Z24,Paarkür_!$A$6:$F$64,4,FALSE)),""))</f>
        <v/>
      </c>
      <c r="J16" s="193" t="str">
        <f>IF(A16="","",IF(Meldeformular!AA24="ja",VLOOKUP(A16,Einzelkür!$A$7:$E$106,5,FALSE),""))</f>
        <v/>
      </c>
      <c r="K16" s="193" t="str">
        <f>IF(A16="","",IF(Meldeformular!AB24&lt;&gt;"",IF(ISEVEN(Meldeformular!AB24)=TRUE,VLOOKUP(Meldeformular!AB24,Paarkür!$H$6:$M$64,4,FALSE),VLOOKUP(Meldeformular!AB24,Paarkür!$A$6:$F$64,4,FALSE)),""))</f>
        <v/>
      </c>
      <c r="L16" s="193" t="str">
        <f>IF(A16="","",IF(Meldeformular!AC24&lt;&gt;"",IF(ISEVEN(Meldeformular!AC24)=TRUE,VLOOKUP(Meldeformular!AC24,Kleingruppen!$L$7:$U$52,3,FALSE),VLOOKUP(Meldeformular!AC24,Kleingruppen!$A$7:$J$52,3,FALSE)),""))</f>
        <v/>
      </c>
      <c r="M16" s="193" t="str">
        <f>IF(A16="","",IF(Meldeformular!AC24&lt;&gt;"",IF(ISEVEN(Meldeformular!AC24)=TRUE,VLOOKUP(Meldeformular!AC24,Kleingruppen!$L$7:$U$52,10,FALSE),VLOOKUP(Meldeformular!AC24,Kleingruppen!$A$7:$J$52,10,FALSE)),""))</f>
        <v/>
      </c>
      <c r="N16" s="193" t="str">
        <f>IF(A16="","",IF(Meldeformular!AD24&lt;&gt;"",IF(ISEVEN(Meldeformular!AD24)=TRUE,VLOOKUP(Meldeformular!AD24,Großgruppen!$L$7:$U$58,3,FALSE),VLOOKUP(Meldeformular!AD24,Großgruppen!$A$7:$J$58,3,FALSE)),""))</f>
        <v/>
      </c>
      <c r="O16" t="str">
        <f>IF(A16="","",IF(Meldeformular!AD24&lt;&gt;"",IF(ISEVEN(Meldeformular!AD24)=TRUE,VLOOKUP(Meldeformular!AD24,Großgruppen!$L$7:$U$58,10,FALSE),VLOOKUP(Meldeformular!AD24,Großgruppen!$A$7:$J$58,10,FALSE)),""))</f>
        <v/>
      </c>
    </row>
    <row r="17" spans="1:15" x14ac:dyDescent="0.2">
      <c r="A17" s="188" t="str">
        <f>IF(Meldeformular!B25="","",Meldeformular!A25)</f>
        <v/>
      </c>
      <c r="B17" s="192" t="str">
        <f>IF(A17="","",Meldeformular!B25)</f>
        <v/>
      </c>
      <c r="C17" s="193" t="str">
        <f>IF(A17="","",Meldeformular!C25)</f>
        <v/>
      </c>
      <c r="D17" s="193" t="str">
        <f>IF(A17="","",'allg. Daten'!$C$6)</f>
        <v/>
      </c>
      <c r="E17" s="193" t="str">
        <f>IF(A17="","",Meldeformular!D25)</f>
        <v/>
      </c>
      <c r="F17" s="194" t="str">
        <f>IF(A17="","",Meldeformular!E25)</f>
        <v/>
      </c>
      <c r="G17" s="193" t="str">
        <f>IF(A17="","",Meldeformular!F25)</f>
        <v/>
      </c>
      <c r="H17" s="193" t="str">
        <f>IF(A17="","",IF(Meldeformular!Y25="ja",VLOOKUP(A17,Einzelkür_!$A$7:$E$106,5,FALSE),""))</f>
        <v/>
      </c>
      <c r="I17" s="193" t="str">
        <f>IF(A17="","",IF(Meldeformular!Z25&lt;&gt;"",IF(ISEVEN(Meldeformular!Z25)=TRUE,VLOOKUP(Meldeformular!Z25,Paarkür_!$H$6:$M$64,4,FALSE),VLOOKUP(Meldeformular!Z25,Paarkür_!$A$6:$F$64,4,FALSE)),""))</f>
        <v/>
      </c>
      <c r="J17" s="193" t="str">
        <f>IF(A17="","",IF(Meldeformular!AA25="ja",VLOOKUP(A17,Einzelkür!$A$7:$E$106,5,FALSE),""))</f>
        <v/>
      </c>
      <c r="K17" s="193" t="str">
        <f>IF(A17="","",IF(Meldeformular!AB25&lt;&gt;"",IF(ISEVEN(Meldeformular!AB25)=TRUE,VLOOKUP(Meldeformular!AB25,Paarkür!$H$6:$M$64,4,FALSE),VLOOKUP(Meldeformular!AB25,Paarkür!$A$6:$F$64,4,FALSE)),""))</f>
        <v/>
      </c>
      <c r="L17" s="193" t="str">
        <f>IF(A17="","",IF(Meldeformular!AC25&lt;&gt;"",IF(ISEVEN(Meldeformular!AC25)=TRUE,VLOOKUP(Meldeformular!AC25,Kleingruppen!$L$7:$U$52,3,FALSE),VLOOKUP(Meldeformular!AC25,Kleingruppen!$A$7:$J$52,3,FALSE)),""))</f>
        <v/>
      </c>
      <c r="M17" s="193" t="str">
        <f>IF(A17="","",IF(Meldeformular!AC25&lt;&gt;"",IF(ISEVEN(Meldeformular!AC25)=TRUE,VLOOKUP(Meldeformular!AC25,Kleingruppen!$L$7:$U$52,10,FALSE),VLOOKUP(Meldeformular!AC25,Kleingruppen!$A$7:$J$52,10,FALSE)),""))</f>
        <v/>
      </c>
      <c r="N17" s="193" t="str">
        <f>IF(A17="","",IF(Meldeformular!AD25&lt;&gt;"",IF(ISEVEN(Meldeformular!AD25)=TRUE,VLOOKUP(Meldeformular!AD25,Großgruppen!$L$7:$U$58,3,FALSE),VLOOKUP(Meldeformular!AD25,Großgruppen!$A$7:$J$58,3,FALSE)),""))</f>
        <v/>
      </c>
      <c r="O17" t="str">
        <f>IF(A17="","",IF(Meldeformular!AD25&lt;&gt;"",IF(ISEVEN(Meldeformular!AD25)=TRUE,VLOOKUP(Meldeformular!AD25,Großgruppen!$L$7:$U$58,10,FALSE),VLOOKUP(Meldeformular!AD25,Großgruppen!$A$7:$J$58,10,FALSE)),""))</f>
        <v/>
      </c>
    </row>
    <row r="18" spans="1:15" x14ac:dyDescent="0.2">
      <c r="A18" s="188" t="str">
        <f>IF(Meldeformular!B26="","",Meldeformular!A26)</f>
        <v/>
      </c>
      <c r="B18" s="192" t="str">
        <f>IF(A18="","",Meldeformular!B26)</f>
        <v/>
      </c>
      <c r="C18" s="193" t="str">
        <f>IF(A18="","",Meldeformular!C26)</f>
        <v/>
      </c>
      <c r="D18" s="193" t="str">
        <f>IF(A18="","",'allg. Daten'!$C$6)</f>
        <v/>
      </c>
      <c r="E18" s="193" t="str">
        <f>IF(A18="","",Meldeformular!D26)</f>
        <v/>
      </c>
      <c r="F18" s="194" t="str">
        <f>IF(A18="","",Meldeformular!E26)</f>
        <v/>
      </c>
      <c r="G18" s="193" t="str">
        <f>IF(A18="","",Meldeformular!F26)</f>
        <v/>
      </c>
      <c r="H18" s="193" t="str">
        <f>IF(A18="","",IF(Meldeformular!Y26="ja",VLOOKUP(A18,Einzelkür_!$A$7:$E$106,5,FALSE),""))</f>
        <v/>
      </c>
      <c r="I18" s="193" t="str">
        <f>IF(A18="","",IF(Meldeformular!Z26&lt;&gt;"",IF(ISEVEN(Meldeformular!Z26)=TRUE,VLOOKUP(Meldeformular!Z26,Paarkür_!$H$6:$M$64,4,FALSE),VLOOKUP(Meldeformular!Z26,Paarkür_!$A$6:$F$64,4,FALSE)),""))</f>
        <v/>
      </c>
      <c r="J18" s="193" t="str">
        <f>IF(A18="","",IF(Meldeformular!AA26="ja",VLOOKUP(A18,Einzelkür!$A$7:$E$106,5,FALSE),""))</f>
        <v/>
      </c>
      <c r="K18" s="193" t="str">
        <f>IF(A18="","",IF(Meldeformular!AB26&lt;&gt;"",IF(ISEVEN(Meldeformular!AB26)=TRUE,VLOOKUP(Meldeformular!AB26,Paarkür!$H$6:$M$64,4,FALSE),VLOOKUP(Meldeformular!AB26,Paarkür!$A$6:$F$64,4,FALSE)),""))</f>
        <v/>
      </c>
      <c r="L18" s="193" t="str">
        <f>IF(A18="","",IF(Meldeformular!AC26&lt;&gt;"",IF(ISEVEN(Meldeformular!AC26)=TRUE,VLOOKUP(Meldeformular!AC26,Kleingruppen!$L$7:$U$52,3,FALSE),VLOOKUP(Meldeformular!AC26,Kleingruppen!$A$7:$J$52,3,FALSE)),""))</f>
        <v/>
      </c>
      <c r="M18" s="193" t="str">
        <f>IF(A18="","",IF(Meldeformular!AC26&lt;&gt;"",IF(ISEVEN(Meldeformular!AC26)=TRUE,VLOOKUP(Meldeformular!AC26,Kleingruppen!$L$7:$U$52,10,FALSE),VLOOKUP(Meldeformular!AC26,Kleingruppen!$A$7:$J$52,10,FALSE)),""))</f>
        <v/>
      </c>
      <c r="N18" s="193" t="str">
        <f>IF(A18="","",IF(Meldeformular!AD26&lt;&gt;"",IF(ISEVEN(Meldeformular!AD26)=TRUE,VLOOKUP(Meldeformular!AD26,Großgruppen!$L$7:$U$58,3,FALSE),VLOOKUP(Meldeformular!AD26,Großgruppen!$A$7:$J$58,3,FALSE)),""))</f>
        <v/>
      </c>
      <c r="O18" t="str">
        <f>IF(A18="","",IF(Meldeformular!AD26&lt;&gt;"",IF(ISEVEN(Meldeformular!AD26)=TRUE,VLOOKUP(Meldeformular!AD26,Großgruppen!$L$7:$U$58,10,FALSE),VLOOKUP(Meldeformular!AD26,Großgruppen!$A$7:$J$58,10,FALSE)),""))</f>
        <v/>
      </c>
    </row>
    <row r="19" spans="1:15" x14ac:dyDescent="0.2">
      <c r="A19" s="188" t="str">
        <f>IF(Meldeformular!B27="","",Meldeformular!A27)</f>
        <v/>
      </c>
      <c r="B19" s="192" t="str">
        <f>IF(A19="","",Meldeformular!B27)</f>
        <v/>
      </c>
      <c r="C19" s="193" t="str">
        <f>IF(A19="","",Meldeformular!C27)</f>
        <v/>
      </c>
      <c r="D19" s="193" t="str">
        <f>IF(A19="","",'allg. Daten'!$C$6)</f>
        <v/>
      </c>
      <c r="E19" s="193" t="str">
        <f>IF(A19="","",Meldeformular!D27)</f>
        <v/>
      </c>
      <c r="F19" s="194" t="str">
        <f>IF(A19="","",Meldeformular!E27)</f>
        <v/>
      </c>
      <c r="G19" s="193" t="str">
        <f>IF(A19="","",Meldeformular!F27)</f>
        <v/>
      </c>
      <c r="H19" s="193" t="str">
        <f>IF(A19="","",IF(Meldeformular!Y27="ja",VLOOKUP(A19,Einzelkür_!$A$7:$E$106,5,FALSE),""))</f>
        <v/>
      </c>
      <c r="I19" s="193" t="str">
        <f>IF(A19="","",IF(Meldeformular!Z27&lt;&gt;"",IF(ISEVEN(Meldeformular!Z27)=TRUE,VLOOKUP(Meldeformular!Z27,Paarkür_!$H$6:$M$64,4,FALSE),VLOOKUP(Meldeformular!Z27,Paarkür_!$A$6:$F$64,4,FALSE)),""))</f>
        <v/>
      </c>
      <c r="J19" s="193" t="str">
        <f>IF(A19="","",IF(Meldeformular!AA27="ja",VLOOKUP(A19,Einzelkür!$A$7:$E$106,5,FALSE),""))</f>
        <v/>
      </c>
      <c r="K19" s="193" t="str">
        <f>IF(A19="","",IF(Meldeformular!AB27&lt;&gt;"",IF(ISEVEN(Meldeformular!AB27)=TRUE,VLOOKUP(Meldeformular!AB27,Paarkür!$H$6:$M$64,4,FALSE),VLOOKUP(Meldeformular!AB27,Paarkür!$A$6:$F$64,4,FALSE)),""))</f>
        <v/>
      </c>
      <c r="L19" s="193" t="str">
        <f>IF(A19="","",IF(Meldeformular!AC27&lt;&gt;"",IF(ISEVEN(Meldeformular!AC27)=TRUE,VLOOKUP(Meldeformular!AC27,Kleingruppen!$L$7:$U$52,3,FALSE),VLOOKUP(Meldeformular!AC27,Kleingruppen!$A$7:$J$52,3,FALSE)),""))</f>
        <v/>
      </c>
      <c r="M19" s="193" t="str">
        <f>IF(A19="","",IF(Meldeformular!AC27&lt;&gt;"",IF(ISEVEN(Meldeformular!AC27)=TRUE,VLOOKUP(Meldeformular!AC27,Kleingruppen!$L$7:$U$52,10,FALSE),VLOOKUP(Meldeformular!AC27,Kleingruppen!$A$7:$J$52,10,FALSE)),""))</f>
        <v/>
      </c>
      <c r="N19" s="193" t="str">
        <f>IF(A19="","",IF(Meldeformular!AD27&lt;&gt;"",IF(ISEVEN(Meldeformular!AD27)=TRUE,VLOOKUP(Meldeformular!AD27,Großgruppen!$L$7:$U$58,3,FALSE),VLOOKUP(Meldeformular!AD27,Großgruppen!$A$7:$J$58,3,FALSE)),""))</f>
        <v/>
      </c>
      <c r="O19" t="str">
        <f>IF(A19="","",IF(Meldeformular!AD27&lt;&gt;"",IF(ISEVEN(Meldeformular!AD27)=TRUE,VLOOKUP(Meldeformular!AD27,Großgruppen!$L$7:$U$58,10,FALSE),VLOOKUP(Meldeformular!AD27,Großgruppen!$A$7:$J$58,10,FALSE)),""))</f>
        <v/>
      </c>
    </row>
    <row r="20" spans="1:15" x14ac:dyDescent="0.2">
      <c r="A20" s="188" t="str">
        <f>IF(Meldeformular!B28="","",Meldeformular!A28)</f>
        <v/>
      </c>
      <c r="B20" s="192" t="str">
        <f>IF(A20="","",Meldeformular!B28)</f>
        <v/>
      </c>
      <c r="C20" s="193" t="str">
        <f>IF(A20="","",Meldeformular!C28)</f>
        <v/>
      </c>
      <c r="D20" s="193" t="str">
        <f>IF(A20="","",'allg. Daten'!$C$6)</f>
        <v/>
      </c>
      <c r="E20" s="193" t="str">
        <f>IF(A20="","",Meldeformular!D28)</f>
        <v/>
      </c>
      <c r="F20" s="194" t="str">
        <f>IF(A20="","",Meldeformular!E28)</f>
        <v/>
      </c>
      <c r="G20" s="193" t="str">
        <f>IF(A20="","",Meldeformular!F28)</f>
        <v/>
      </c>
      <c r="H20" s="193" t="str">
        <f>IF(A20="","",IF(Meldeformular!Y28="ja",VLOOKUP(A20,Einzelkür_!$A$7:$E$106,5,FALSE),""))</f>
        <v/>
      </c>
      <c r="I20" s="193" t="str">
        <f>IF(A20="","",IF(Meldeformular!Z28&lt;&gt;"",IF(ISEVEN(Meldeformular!Z28)=TRUE,VLOOKUP(Meldeformular!Z28,Paarkür_!$H$6:$M$64,4,FALSE),VLOOKUP(Meldeformular!Z28,Paarkür_!$A$6:$F$64,4,FALSE)),""))</f>
        <v/>
      </c>
      <c r="J20" s="193" t="str">
        <f>IF(A20="","",IF(Meldeformular!AA28="ja",VLOOKUP(A20,Einzelkür!$A$7:$E$106,5,FALSE),""))</f>
        <v/>
      </c>
      <c r="K20" s="193" t="str">
        <f>IF(A20="","",IF(Meldeformular!AB28&lt;&gt;"",IF(ISEVEN(Meldeformular!AB28)=TRUE,VLOOKUP(Meldeformular!AB28,Paarkür!$H$6:$M$64,4,FALSE),VLOOKUP(Meldeformular!AB28,Paarkür!$A$6:$F$64,4,FALSE)),""))</f>
        <v/>
      </c>
      <c r="L20" s="193" t="str">
        <f>IF(A20="","",IF(Meldeformular!AC28&lt;&gt;"",IF(ISEVEN(Meldeformular!AC28)=TRUE,VLOOKUP(Meldeformular!AC28,Kleingruppen!$L$7:$U$52,3,FALSE),VLOOKUP(Meldeformular!AC28,Kleingruppen!$A$7:$J$52,3,FALSE)),""))</f>
        <v/>
      </c>
      <c r="M20" s="193" t="str">
        <f>IF(A20="","",IF(Meldeformular!AC28&lt;&gt;"",IF(ISEVEN(Meldeformular!AC28)=TRUE,VLOOKUP(Meldeformular!AC28,Kleingruppen!$L$7:$U$52,10,FALSE),VLOOKUP(Meldeformular!AC28,Kleingruppen!$A$7:$J$52,10,FALSE)),""))</f>
        <v/>
      </c>
      <c r="N20" s="193" t="str">
        <f>IF(A20="","",IF(Meldeformular!AD28&lt;&gt;"",IF(ISEVEN(Meldeformular!AD28)=TRUE,VLOOKUP(Meldeformular!AD28,Großgruppen!$L$7:$U$58,3,FALSE),VLOOKUP(Meldeformular!AD28,Großgruppen!$A$7:$J$58,3,FALSE)),""))</f>
        <v/>
      </c>
      <c r="O20" t="str">
        <f>IF(A20="","",IF(Meldeformular!AD28&lt;&gt;"",IF(ISEVEN(Meldeformular!AD28)=TRUE,VLOOKUP(Meldeformular!AD28,Großgruppen!$L$7:$U$58,10,FALSE),VLOOKUP(Meldeformular!AD28,Großgruppen!$A$7:$J$58,10,FALSE)),""))</f>
        <v/>
      </c>
    </row>
    <row r="21" spans="1:15" x14ac:dyDescent="0.2">
      <c r="A21" s="188" t="str">
        <f>IF(Meldeformular!B29="","",Meldeformular!A29)</f>
        <v/>
      </c>
      <c r="B21" s="192" t="str">
        <f>IF(A21="","",Meldeformular!B29)</f>
        <v/>
      </c>
      <c r="C21" s="193" t="str">
        <f>IF(A21="","",Meldeformular!C29)</f>
        <v/>
      </c>
      <c r="D21" s="193" t="str">
        <f>IF(A21="","",'allg. Daten'!$C$6)</f>
        <v/>
      </c>
      <c r="E21" s="193" t="str">
        <f>IF(A21="","",Meldeformular!D29)</f>
        <v/>
      </c>
      <c r="F21" s="194" t="str">
        <f>IF(A21="","",Meldeformular!E29)</f>
        <v/>
      </c>
      <c r="G21" s="193" t="str">
        <f>IF(A21="","",Meldeformular!F29)</f>
        <v/>
      </c>
      <c r="H21" s="193" t="str">
        <f>IF(A21="","",IF(Meldeformular!Y29="ja",VLOOKUP(A21,Einzelkür_!$A$7:$E$106,5,FALSE),""))</f>
        <v/>
      </c>
      <c r="I21" s="193" t="str">
        <f>IF(A21="","",IF(Meldeformular!Z29&lt;&gt;"",IF(ISEVEN(Meldeformular!Z29)=TRUE,VLOOKUP(Meldeformular!Z29,Paarkür_!$H$6:$M$64,4,FALSE),VLOOKUP(Meldeformular!Z29,Paarkür_!$A$6:$F$64,4,FALSE)),""))</f>
        <v/>
      </c>
      <c r="J21" s="193" t="str">
        <f>IF(A21="","",IF(Meldeformular!AA29="ja",VLOOKUP(A21,Einzelkür!$A$7:$E$106,5,FALSE),""))</f>
        <v/>
      </c>
      <c r="K21" s="193" t="str">
        <f>IF(A21="","",IF(Meldeformular!AB29&lt;&gt;"",IF(ISEVEN(Meldeformular!AB29)=TRUE,VLOOKUP(Meldeformular!AB29,Paarkür!$H$6:$M$64,4,FALSE),VLOOKUP(Meldeformular!AB29,Paarkür!$A$6:$F$64,4,FALSE)),""))</f>
        <v/>
      </c>
      <c r="L21" s="193" t="str">
        <f>IF(A21="","",IF(Meldeformular!AC29&lt;&gt;"",IF(ISEVEN(Meldeformular!AC29)=TRUE,VLOOKUP(Meldeformular!AC29,Kleingruppen!$L$7:$U$52,3,FALSE),VLOOKUP(Meldeformular!AC29,Kleingruppen!$A$7:$J$52,3,FALSE)),""))</f>
        <v/>
      </c>
      <c r="M21" s="193" t="str">
        <f>IF(A21="","",IF(Meldeformular!AC29&lt;&gt;"",IF(ISEVEN(Meldeformular!AC29)=TRUE,VLOOKUP(Meldeformular!AC29,Kleingruppen!$L$7:$U$52,10,FALSE),VLOOKUP(Meldeformular!AC29,Kleingruppen!$A$7:$J$52,10,FALSE)),""))</f>
        <v/>
      </c>
      <c r="N21" s="193" t="str">
        <f>IF(A21="","",IF(Meldeformular!AD29&lt;&gt;"",IF(ISEVEN(Meldeformular!AD29)=TRUE,VLOOKUP(Meldeformular!AD29,Großgruppen!$L$7:$U$58,3,FALSE),VLOOKUP(Meldeformular!AD29,Großgruppen!$A$7:$J$58,3,FALSE)),""))</f>
        <v/>
      </c>
      <c r="O21" t="str">
        <f>IF(A21="","",IF(Meldeformular!AD29&lt;&gt;"",IF(ISEVEN(Meldeformular!AD29)=TRUE,VLOOKUP(Meldeformular!AD29,Großgruppen!$L$7:$U$58,10,FALSE),VLOOKUP(Meldeformular!AD29,Großgruppen!$A$7:$J$58,10,FALSE)),""))</f>
        <v/>
      </c>
    </row>
    <row r="22" spans="1:15" x14ac:dyDescent="0.2">
      <c r="A22" s="188" t="str">
        <f>IF(Meldeformular!B30="","",Meldeformular!A30)</f>
        <v/>
      </c>
      <c r="B22" s="192" t="str">
        <f>IF(A22="","",Meldeformular!B30)</f>
        <v/>
      </c>
      <c r="C22" s="193" t="str">
        <f>IF(A22="","",Meldeformular!C30)</f>
        <v/>
      </c>
      <c r="D22" s="193" t="str">
        <f>IF(A22="","",'allg. Daten'!$C$6)</f>
        <v/>
      </c>
      <c r="E22" s="193" t="str">
        <f>IF(A22="","",Meldeformular!D30)</f>
        <v/>
      </c>
      <c r="F22" s="194" t="str">
        <f>IF(A22="","",Meldeformular!E30)</f>
        <v/>
      </c>
      <c r="G22" s="193" t="str">
        <f>IF(A22="","",Meldeformular!F30)</f>
        <v/>
      </c>
      <c r="H22" s="193" t="str">
        <f>IF(A22="","",IF(Meldeformular!Y30="ja",VLOOKUP(A22,Einzelkür_!$A$7:$E$106,5,FALSE),""))</f>
        <v/>
      </c>
      <c r="I22" s="193" t="str">
        <f>IF(A22="","",IF(Meldeformular!Z30&lt;&gt;"",IF(ISEVEN(Meldeformular!Z30)=TRUE,VLOOKUP(Meldeformular!Z30,Paarkür_!$H$6:$M$64,4,FALSE),VLOOKUP(Meldeformular!Z30,Paarkür_!$A$6:$F$64,4,FALSE)),""))</f>
        <v/>
      </c>
      <c r="J22" s="193" t="str">
        <f>IF(A22="","",IF(Meldeformular!AA30="ja",VLOOKUP(A22,Einzelkür!$A$7:$E$106,5,FALSE),""))</f>
        <v/>
      </c>
      <c r="K22" s="193" t="str">
        <f>IF(A22="","",IF(Meldeformular!AB30&lt;&gt;"",IF(ISEVEN(Meldeformular!AB30)=TRUE,VLOOKUP(Meldeformular!AB30,Paarkür!$H$6:$M$64,4,FALSE),VLOOKUP(Meldeformular!AB30,Paarkür!$A$6:$F$64,4,FALSE)),""))</f>
        <v/>
      </c>
      <c r="L22" s="193" t="str">
        <f>IF(A22="","",IF(Meldeformular!AC30&lt;&gt;"",IF(ISEVEN(Meldeformular!AC30)=TRUE,VLOOKUP(Meldeformular!AC30,Kleingruppen!$L$7:$U$52,3,FALSE),VLOOKUP(Meldeformular!AC30,Kleingruppen!$A$7:$J$52,3,FALSE)),""))</f>
        <v/>
      </c>
      <c r="M22" s="193" t="str">
        <f>IF(A22="","",IF(Meldeformular!AC30&lt;&gt;"",IF(ISEVEN(Meldeformular!AC30)=TRUE,VLOOKUP(Meldeformular!AC30,Kleingruppen!$L$7:$U$52,10,FALSE),VLOOKUP(Meldeformular!AC30,Kleingruppen!$A$7:$J$52,10,FALSE)),""))</f>
        <v/>
      </c>
      <c r="N22" s="193" t="str">
        <f>IF(A22="","",IF(Meldeformular!AD30&lt;&gt;"",IF(ISEVEN(Meldeformular!AD30)=TRUE,VLOOKUP(Meldeformular!AD30,Großgruppen!$L$7:$U$58,3,FALSE),VLOOKUP(Meldeformular!AD30,Großgruppen!$A$7:$J$58,3,FALSE)),""))</f>
        <v/>
      </c>
      <c r="O22" t="str">
        <f>IF(A22="","",IF(Meldeformular!AD30&lt;&gt;"",IF(ISEVEN(Meldeformular!AD30)=TRUE,VLOOKUP(Meldeformular!AD30,Großgruppen!$L$7:$U$58,10,FALSE),VLOOKUP(Meldeformular!AD30,Großgruppen!$A$7:$J$58,10,FALSE)),""))</f>
        <v/>
      </c>
    </row>
    <row r="23" spans="1:15" x14ac:dyDescent="0.2">
      <c r="A23" s="188" t="str">
        <f>IF(Meldeformular!B31="","",Meldeformular!A31)</f>
        <v/>
      </c>
      <c r="B23" s="192" t="str">
        <f>IF(A23="","",Meldeformular!B31)</f>
        <v/>
      </c>
      <c r="C23" s="193" t="str">
        <f>IF(A23="","",Meldeformular!C31)</f>
        <v/>
      </c>
      <c r="D23" s="193" t="str">
        <f>IF(A23="","",'allg. Daten'!$C$6)</f>
        <v/>
      </c>
      <c r="E23" s="193" t="str">
        <f>IF(A23="","",Meldeformular!D31)</f>
        <v/>
      </c>
      <c r="F23" s="194" t="str">
        <f>IF(A23="","",Meldeformular!E31)</f>
        <v/>
      </c>
      <c r="G23" s="193" t="str">
        <f>IF(A23="","",Meldeformular!F31)</f>
        <v/>
      </c>
      <c r="H23" s="193" t="str">
        <f>IF(A23="","",IF(Meldeformular!Y31="ja",VLOOKUP(A23,Einzelkür_!$A$7:$E$106,5,FALSE),""))</f>
        <v/>
      </c>
      <c r="I23" s="193" t="str">
        <f>IF(A23="","",IF(Meldeformular!Z31&lt;&gt;"",IF(ISEVEN(Meldeformular!Z31)=TRUE,VLOOKUP(Meldeformular!Z31,Paarkür_!$H$6:$M$64,4,FALSE),VLOOKUP(Meldeformular!Z31,Paarkür_!$A$6:$F$64,4,FALSE)),""))</f>
        <v/>
      </c>
      <c r="J23" s="193" t="str">
        <f>IF(A23="","",IF(Meldeformular!AA31="ja",VLOOKUP(A23,Einzelkür!$A$7:$E$106,5,FALSE),""))</f>
        <v/>
      </c>
      <c r="K23" s="193" t="str">
        <f>IF(A23="","",IF(Meldeformular!AB31&lt;&gt;"",IF(ISEVEN(Meldeformular!AB31)=TRUE,VLOOKUP(Meldeformular!AB31,Paarkür!$H$6:$M$64,4,FALSE),VLOOKUP(Meldeformular!AB31,Paarkür!$A$6:$F$64,4,FALSE)),""))</f>
        <v/>
      </c>
      <c r="L23" s="193" t="str">
        <f>IF(A23="","",IF(Meldeformular!AC31&lt;&gt;"",IF(ISEVEN(Meldeformular!AC31)=TRUE,VLOOKUP(Meldeformular!AC31,Kleingruppen!$L$7:$U$52,3,FALSE),VLOOKUP(Meldeformular!AC31,Kleingruppen!$A$7:$J$52,3,FALSE)),""))</f>
        <v/>
      </c>
      <c r="M23" s="193" t="str">
        <f>IF(A23="","",IF(Meldeformular!AC31&lt;&gt;"",IF(ISEVEN(Meldeformular!AC31)=TRUE,VLOOKUP(Meldeformular!AC31,Kleingruppen!$L$7:$U$52,10,FALSE),VLOOKUP(Meldeformular!AC31,Kleingruppen!$A$7:$J$52,10,FALSE)),""))</f>
        <v/>
      </c>
      <c r="N23" s="193" t="str">
        <f>IF(A23="","",IF(Meldeformular!AD31&lt;&gt;"",IF(ISEVEN(Meldeformular!AD31)=TRUE,VLOOKUP(Meldeformular!AD31,Großgruppen!$L$7:$U$58,3,FALSE),VLOOKUP(Meldeformular!AD31,Großgruppen!$A$7:$J$58,3,FALSE)),""))</f>
        <v/>
      </c>
      <c r="O23" t="str">
        <f>IF(A23="","",IF(Meldeformular!AD31&lt;&gt;"",IF(ISEVEN(Meldeformular!AD31)=TRUE,VLOOKUP(Meldeformular!AD31,Großgruppen!$L$7:$U$58,10,FALSE),VLOOKUP(Meldeformular!AD31,Großgruppen!$A$7:$J$58,10,FALSE)),""))</f>
        <v/>
      </c>
    </row>
    <row r="24" spans="1:15" x14ac:dyDescent="0.2">
      <c r="A24" s="188" t="str">
        <f>IF(Meldeformular!B32="","",Meldeformular!A32)</f>
        <v/>
      </c>
      <c r="B24" s="192" t="str">
        <f>IF(A24="","",Meldeformular!B32)</f>
        <v/>
      </c>
      <c r="C24" s="193" t="str">
        <f>IF(A24="","",Meldeformular!C32)</f>
        <v/>
      </c>
      <c r="D24" s="193" t="str">
        <f>IF(A24="","",'allg. Daten'!$C$6)</f>
        <v/>
      </c>
      <c r="E24" s="193" t="str">
        <f>IF(A24="","",Meldeformular!D32)</f>
        <v/>
      </c>
      <c r="F24" s="194" t="str">
        <f>IF(A24="","",Meldeformular!E32)</f>
        <v/>
      </c>
      <c r="G24" s="193" t="str">
        <f>IF(A24="","",Meldeformular!F32)</f>
        <v/>
      </c>
      <c r="H24" s="193" t="str">
        <f>IF(A24="","",IF(Meldeformular!Y32="ja",VLOOKUP(A24,Einzelkür_!$A$7:$E$106,5,FALSE),""))</f>
        <v/>
      </c>
      <c r="I24" s="193" t="str">
        <f>IF(A24="","",IF(Meldeformular!Z32&lt;&gt;"",IF(ISEVEN(Meldeformular!Z32)=TRUE,VLOOKUP(Meldeformular!Z32,Paarkür_!$H$6:$M$64,4,FALSE),VLOOKUP(Meldeformular!Z32,Paarkür_!$A$6:$F$64,4,FALSE)),""))</f>
        <v/>
      </c>
      <c r="J24" s="193" t="str">
        <f>IF(A24="","",IF(Meldeformular!AA32="ja",VLOOKUP(A24,Einzelkür!$A$7:$E$106,5,FALSE),""))</f>
        <v/>
      </c>
      <c r="K24" s="193" t="str">
        <f>IF(A24="","",IF(Meldeformular!AB32&lt;&gt;"",IF(ISEVEN(Meldeformular!AB32)=TRUE,VLOOKUP(Meldeformular!AB32,Paarkür!$H$6:$M$64,4,FALSE),VLOOKUP(Meldeformular!AB32,Paarkür!$A$6:$F$64,4,FALSE)),""))</f>
        <v/>
      </c>
      <c r="L24" s="193" t="str">
        <f>IF(A24="","",IF(Meldeformular!AC32&lt;&gt;"",IF(ISEVEN(Meldeformular!AC32)=TRUE,VLOOKUP(Meldeformular!AC32,Kleingruppen!$L$7:$U$52,3,FALSE),VLOOKUP(Meldeformular!AC32,Kleingruppen!$A$7:$J$52,3,FALSE)),""))</f>
        <v/>
      </c>
      <c r="M24" s="193" t="str">
        <f>IF(A24="","",IF(Meldeformular!AC32&lt;&gt;"",IF(ISEVEN(Meldeformular!AC32)=TRUE,VLOOKUP(Meldeformular!AC32,Kleingruppen!$L$7:$U$52,10,FALSE),VLOOKUP(Meldeformular!AC32,Kleingruppen!$A$7:$J$52,10,FALSE)),""))</f>
        <v/>
      </c>
      <c r="N24" s="193" t="str">
        <f>IF(A24="","",IF(Meldeformular!AD32&lt;&gt;"",IF(ISEVEN(Meldeformular!AD32)=TRUE,VLOOKUP(Meldeformular!AD32,Großgruppen!$L$7:$U$58,3,FALSE),VLOOKUP(Meldeformular!AD32,Großgruppen!$A$7:$J$58,3,FALSE)),""))</f>
        <v/>
      </c>
      <c r="O24" t="str">
        <f>IF(A24="","",IF(Meldeformular!AD32&lt;&gt;"",IF(ISEVEN(Meldeformular!AD32)=TRUE,VLOOKUP(Meldeformular!AD32,Großgruppen!$L$7:$U$58,10,FALSE),VLOOKUP(Meldeformular!AD32,Großgruppen!$A$7:$J$58,10,FALSE)),""))</f>
        <v/>
      </c>
    </row>
    <row r="25" spans="1:15" x14ac:dyDescent="0.2">
      <c r="A25" s="188" t="str">
        <f>IF(Meldeformular!B33="","",Meldeformular!A33)</f>
        <v/>
      </c>
      <c r="B25" s="192" t="str">
        <f>IF(A25="","",Meldeformular!B33)</f>
        <v/>
      </c>
      <c r="C25" s="193" t="str">
        <f>IF(A25="","",Meldeformular!C33)</f>
        <v/>
      </c>
      <c r="D25" s="193" t="str">
        <f>IF(A25="","",'allg. Daten'!$C$6)</f>
        <v/>
      </c>
      <c r="E25" s="193" t="str">
        <f>IF(A25="","",Meldeformular!D33)</f>
        <v/>
      </c>
      <c r="F25" s="194" t="str">
        <f>IF(A25="","",Meldeformular!E33)</f>
        <v/>
      </c>
      <c r="G25" s="193" t="str">
        <f>IF(A25="","",Meldeformular!F33)</f>
        <v/>
      </c>
      <c r="H25" s="193" t="str">
        <f>IF(A25="","",IF(Meldeformular!Y33="ja",VLOOKUP(A25,Einzelkür_!$A$7:$E$106,5,FALSE),""))</f>
        <v/>
      </c>
      <c r="I25" s="193" t="str">
        <f>IF(A25="","",IF(Meldeformular!Z33&lt;&gt;"",IF(ISEVEN(Meldeformular!Z33)=TRUE,VLOOKUP(Meldeformular!Z33,Paarkür_!$H$6:$M$64,4,FALSE),VLOOKUP(Meldeformular!Z33,Paarkür_!$A$6:$F$64,4,FALSE)),""))</f>
        <v/>
      </c>
      <c r="J25" s="193" t="str">
        <f>IF(A25="","",IF(Meldeformular!AA33="ja",VLOOKUP(A25,Einzelkür!$A$7:$E$106,5,FALSE),""))</f>
        <v/>
      </c>
      <c r="K25" s="193" t="str">
        <f>IF(A25="","",IF(Meldeformular!AB33&lt;&gt;"",IF(ISEVEN(Meldeformular!AB33)=TRUE,VLOOKUP(Meldeformular!AB33,Paarkür!$H$6:$M$64,4,FALSE),VLOOKUP(Meldeformular!AB33,Paarkür!$A$6:$F$64,4,FALSE)),""))</f>
        <v/>
      </c>
      <c r="L25" s="193" t="str">
        <f>IF(A25="","",IF(Meldeformular!AC33&lt;&gt;"",IF(ISEVEN(Meldeformular!AC33)=TRUE,VLOOKUP(Meldeformular!AC33,Kleingruppen!$L$7:$U$52,3,FALSE),VLOOKUP(Meldeformular!AC33,Kleingruppen!$A$7:$J$52,3,FALSE)),""))</f>
        <v/>
      </c>
      <c r="M25" s="193" t="str">
        <f>IF(A25="","",IF(Meldeformular!AC33&lt;&gt;"",IF(ISEVEN(Meldeformular!AC33)=TRUE,VLOOKUP(Meldeformular!AC33,Kleingruppen!$L$7:$U$52,10,FALSE),VLOOKUP(Meldeformular!AC33,Kleingruppen!$A$7:$J$52,10,FALSE)),""))</f>
        <v/>
      </c>
      <c r="N25" s="193" t="str">
        <f>IF(A25="","",IF(Meldeformular!AD33&lt;&gt;"",IF(ISEVEN(Meldeformular!AD33)=TRUE,VLOOKUP(Meldeformular!AD33,Großgruppen!$L$7:$U$58,3,FALSE),VLOOKUP(Meldeformular!AD33,Großgruppen!$A$7:$J$58,3,FALSE)),""))</f>
        <v/>
      </c>
      <c r="O25" t="str">
        <f>IF(A25="","",IF(Meldeformular!AD33&lt;&gt;"",IF(ISEVEN(Meldeformular!AD33)=TRUE,VLOOKUP(Meldeformular!AD33,Großgruppen!$L$7:$U$58,10,FALSE),VLOOKUP(Meldeformular!AD33,Großgruppen!$A$7:$J$58,10,FALSE)),""))</f>
        <v/>
      </c>
    </row>
    <row r="26" spans="1:15" x14ac:dyDescent="0.2">
      <c r="A26" s="188" t="str">
        <f>IF(Meldeformular!B34="","",Meldeformular!A34)</f>
        <v/>
      </c>
      <c r="B26" s="192" t="str">
        <f>IF(A26="","",Meldeformular!B34)</f>
        <v/>
      </c>
      <c r="C26" s="193" t="str">
        <f>IF(A26="","",Meldeformular!C34)</f>
        <v/>
      </c>
      <c r="D26" s="193" t="str">
        <f>IF(A26="","",'allg. Daten'!$C$6)</f>
        <v/>
      </c>
      <c r="E26" s="193" t="str">
        <f>IF(A26="","",Meldeformular!D34)</f>
        <v/>
      </c>
      <c r="F26" s="194" t="str">
        <f>IF(A26="","",Meldeformular!E34)</f>
        <v/>
      </c>
      <c r="G26" s="193" t="str">
        <f>IF(A26="","",Meldeformular!F34)</f>
        <v/>
      </c>
      <c r="H26" s="193" t="str">
        <f>IF(A26="","",IF(Meldeformular!Y34="ja",VLOOKUP(A26,Einzelkür_!$A$7:$E$106,5,FALSE),""))</f>
        <v/>
      </c>
      <c r="I26" s="193" t="str">
        <f>IF(A26="","",IF(Meldeformular!Z34&lt;&gt;"",IF(ISEVEN(Meldeformular!Z34)=TRUE,VLOOKUP(Meldeformular!Z34,Paarkür_!$H$6:$M$64,4,FALSE),VLOOKUP(Meldeformular!Z34,Paarkür_!$A$6:$F$64,4,FALSE)),""))</f>
        <v/>
      </c>
      <c r="J26" s="193" t="str">
        <f>IF(A26="","",IF(Meldeformular!AA34="ja",VLOOKUP(A26,Einzelkür!$A$7:$E$106,5,FALSE),""))</f>
        <v/>
      </c>
      <c r="K26" s="193" t="str">
        <f>IF(A26="","",IF(Meldeformular!AB34&lt;&gt;"",IF(ISEVEN(Meldeformular!AB34)=TRUE,VLOOKUP(Meldeformular!AB34,Paarkür!$H$6:$M$64,4,FALSE),VLOOKUP(Meldeformular!AB34,Paarkür!$A$6:$F$64,4,FALSE)),""))</f>
        <v/>
      </c>
      <c r="L26" s="193" t="str">
        <f>IF(A26="","",IF(Meldeformular!AC34&lt;&gt;"",IF(ISEVEN(Meldeformular!AC34)=TRUE,VLOOKUP(Meldeformular!AC34,Kleingruppen!$L$7:$U$52,3,FALSE),VLOOKUP(Meldeformular!AC34,Kleingruppen!$A$7:$J$52,3,FALSE)),""))</f>
        <v/>
      </c>
      <c r="M26" s="193" t="str">
        <f>IF(A26="","",IF(Meldeformular!AC34&lt;&gt;"",IF(ISEVEN(Meldeformular!AC34)=TRUE,VLOOKUP(Meldeformular!AC34,Kleingruppen!$L$7:$U$52,10,FALSE),VLOOKUP(Meldeformular!AC34,Kleingruppen!$A$7:$J$52,10,FALSE)),""))</f>
        <v/>
      </c>
      <c r="N26" s="193" t="str">
        <f>IF(A26="","",IF(Meldeformular!AD34&lt;&gt;"",IF(ISEVEN(Meldeformular!AD34)=TRUE,VLOOKUP(Meldeformular!AD34,Großgruppen!$L$7:$U$58,3,FALSE),VLOOKUP(Meldeformular!AD34,Großgruppen!$A$7:$J$58,3,FALSE)),""))</f>
        <v/>
      </c>
      <c r="O26" t="str">
        <f>IF(A26="","",IF(Meldeformular!AD34&lt;&gt;"",IF(ISEVEN(Meldeformular!AD34)=TRUE,VLOOKUP(Meldeformular!AD34,Großgruppen!$L$7:$U$58,10,FALSE),VLOOKUP(Meldeformular!AD34,Großgruppen!$A$7:$J$58,10,FALSE)),""))</f>
        <v/>
      </c>
    </row>
    <row r="27" spans="1:15" x14ac:dyDescent="0.2">
      <c r="A27" s="188" t="str">
        <f>IF(Meldeformular!B35="","",Meldeformular!A35)</f>
        <v/>
      </c>
      <c r="B27" s="192" t="str">
        <f>IF(A27="","",Meldeformular!B35)</f>
        <v/>
      </c>
      <c r="C27" s="193" t="str">
        <f>IF(A27="","",Meldeformular!C35)</f>
        <v/>
      </c>
      <c r="D27" s="193" t="str">
        <f>IF(A27="","",'allg. Daten'!$C$6)</f>
        <v/>
      </c>
      <c r="E27" s="193" t="str">
        <f>IF(A27="","",Meldeformular!D35)</f>
        <v/>
      </c>
      <c r="F27" s="194" t="str">
        <f>IF(A27="","",Meldeformular!E35)</f>
        <v/>
      </c>
      <c r="G27" s="193" t="str">
        <f>IF(A27="","",Meldeformular!F35)</f>
        <v/>
      </c>
      <c r="H27" s="193" t="str">
        <f>IF(A27="","",IF(Meldeformular!Y35="ja",VLOOKUP(A27,Einzelkür_!$A$7:$E$106,5,FALSE),""))</f>
        <v/>
      </c>
      <c r="I27" s="193" t="str">
        <f>IF(A27="","",IF(Meldeformular!Z35&lt;&gt;"",IF(ISEVEN(Meldeformular!Z35)=TRUE,VLOOKUP(Meldeformular!Z35,Paarkür_!$H$6:$M$64,4,FALSE),VLOOKUP(Meldeformular!Z35,Paarkür_!$A$6:$F$64,4,FALSE)),""))</f>
        <v/>
      </c>
      <c r="J27" s="193" t="str">
        <f>IF(A27="","",IF(Meldeformular!AA35="ja",VLOOKUP(A27,Einzelkür!$A$7:$E$106,5,FALSE),""))</f>
        <v/>
      </c>
      <c r="K27" s="193" t="str">
        <f>IF(A27="","",IF(Meldeformular!AB35&lt;&gt;"",IF(ISEVEN(Meldeformular!AB35)=TRUE,VLOOKUP(Meldeformular!AB35,Paarkür!$H$6:$M$64,4,FALSE),VLOOKUP(Meldeformular!AB35,Paarkür!$A$6:$F$64,4,FALSE)),""))</f>
        <v/>
      </c>
      <c r="L27" s="193" t="str">
        <f>IF(A27="","",IF(Meldeformular!AC35&lt;&gt;"",IF(ISEVEN(Meldeformular!AC35)=TRUE,VLOOKUP(Meldeformular!AC35,Kleingruppen!$L$7:$U$52,3,FALSE),VLOOKUP(Meldeformular!AC35,Kleingruppen!$A$7:$J$52,3,FALSE)),""))</f>
        <v/>
      </c>
      <c r="M27" s="193" t="str">
        <f>IF(A27="","",IF(Meldeformular!AC35&lt;&gt;"",IF(ISEVEN(Meldeformular!AC35)=TRUE,VLOOKUP(Meldeformular!AC35,Kleingruppen!$L$7:$U$52,10,FALSE),VLOOKUP(Meldeformular!AC35,Kleingruppen!$A$7:$J$52,10,FALSE)),""))</f>
        <v/>
      </c>
      <c r="N27" s="193" t="str">
        <f>IF(A27="","",IF(Meldeformular!AD35&lt;&gt;"",IF(ISEVEN(Meldeformular!AD35)=TRUE,VLOOKUP(Meldeformular!AD35,Großgruppen!$L$7:$U$58,3,FALSE),VLOOKUP(Meldeformular!AD35,Großgruppen!$A$7:$J$58,3,FALSE)),""))</f>
        <v/>
      </c>
      <c r="O27" t="str">
        <f>IF(A27="","",IF(Meldeformular!AD35&lt;&gt;"",IF(ISEVEN(Meldeformular!AD35)=TRUE,VLOOKUP(Meldeformular!AD35,Großgruppen!$L$7:$U$58,10,FALSE),VLOOKUP(Meldeformular!AD35,Großgruppen!$A$7:$J$58,10,FALSE)),""))</f>
        <v/>
      </c>
    </row>
    <row r="28" spans="1:15" x14ac:dyDescent="0.2">
      <c r="A28" s="188" t="str">
        <f>IF(Meldeformular!B36="","",Meldeformular!A36)</f>
        <v/>
      </c>
      <c r="B28" s="192" t="str">
        <f>IF(A28="","",Meldeformular!B36)</f>
        <v/>
      </c>
      <c r="C28" s="193" t="str">
        <f>IF(A28="","",Meldeformular!C36)</f>
        <v/>
      </c>
      <c r="D28" s="193" t="str">
        <f>IF(A28="","",'allg. Daten'!$C$6)</f>
        <v/>
      </c>
      <c r="E28" s="193" t="str">
        <f>IF(A28="","",Meldeformular!D36)</f>
        <v/>
      </c>
      <c r="F28" s="194" t="str">
        <f>IF(A28="","",Meldeformular!E36)</f>
        <v/>
      </c>
      <c r="G28" s="193" t="str">
        <f>IF(A28="","",Meldeformular!F36)</f>
        <v/>
      </c>
      <c r="H28" s="193" t="str">
        <f>IF(A28="","",IF(Meldeformular!Y36="ja",VLOOKUP(A28,Einzelkür_!$A$7:$E$106,5,FALSE),""))</f>
        <v/>
      </c>
      <c r="I28" s="193" t="str">
        <f>IF(A28="","",IF(Meldeformular!Z36&lt;&gt;"",IF(ISEVEN(Meldeformular!Z36)=TRUE,VLOOKUP(Meldeformular!Z36,Paarkür_!$H$6:$M$64,4,FALSE),VLOOKUP(Meldeformular!Z36,Paarkür_!$A$6:$F$64,4,FALSE)),""))</f>
        <v/>
      </c>
      <c r="J28" s="193" t="str">
        <f>IF(A28="","",IF(Meldeformular!AA36="ja",VLOOKUP(A28,Einzelkür!$A$7:$E$106,5,FALSE),""))</f>
        <v/>
      </c>
      <c r="K28" s="193" t="str">
        <f>IF(A28="","",IF(Meldeformular!AB36&lt;&gt;"",IF(ISEVEN(Meldeformular!AB36)=TRUE,VLOOKUP(Meldeformular!AB36,Paarkür!$H$6:$M$64,4,FALSE),VLOOKUP(Meldeformular!AB36,Paarkür!$A$6:$F$64,4,FALSE)),""))</f>
        <v/>
      </c>
      <c r="L28" s="193" t="str">
        <f>IF(A28="","",IF(Meldeformular!AC36&lt;&gt;"",IF(ISEVEN(Meldeformular!AC36)=TRUE,VLOOKUP(Meldeformular!AC36,Kleingruppen!$L$7:$U$52,3,FALSE),VLOOKUP(Meldeformular!AC36,Kleingruppen!$A$7:$J$52,3,FALSE)),""))</f>
        <v/>
      </c>
      <c r="M28" s="193" t="str">
        <f>IF(A28="","",IF(Meldeformular!AC36&lt;&gt;"",IF(ISEVEN(Meldeformular!AC36)=TRUE,VLOOKUP(Meldeformular!AC36,Kleingruppen!$L$7:$U$52,10,FALSE),VLOOKUP(Meldeformular!AC36,Kleingruppen!$A$7:$J$52,10,FALSE)),""))</f>
        <v/>
      </c>
      <c r="N28" s="193" t="str">
        <f>IF(A28="","",IF(Meldeformular!AD36&lt;&gt;"",IF(ISEVEN(Meldeformular!AD36)=TRUE,VLOOKUP(Meldeformular!AD36,Großgruppen!$L$7:$U$58,3,FALSE),VLOOKUP(Meldeformular!AD36,Großgruppen!$A$7:$J$58,3,FALSE)),""))</f>
        <v/>
      </c>
      <c r="O28" t="str">
        <f>IF(A28="","",IF(Meldeformular!AD36&lt;&gt;"",IF(ISEVEN(Meldeformular!AD36)=TRUE,VLOOKUP(Meldeformular!AD36,Großgruppen!$L$7:$U$58,10,FALSE),VLOOKUP(Meldeformular!AD36,Großgruppen!$A$7:$J$58,10,FALSE)),""))</f>
        <v/>
      </c>
    </row>
    <row r="29" spans="1:15" x14ac:dyDescent="0.2">
      <c r="A29" s="188" t="str">
        <f>IF(Meldeformular!B37="","",Meldeformular!A37)</f>
        <v/>
      </c>
      <c r="B29" s="192" t="str">
        <f>IF(A29="","",Meldeformular!B37)</f>
        <v/>
      </c>
      <c r="C29" s="193" t="str">
        <f>IF(A29="","",Meldeformular!C37)</f>
        <v/>
      </c>
      <c r="D29" s="193" t="str">
        <f>IF(A29="","",'allg. Daten'!$C$6)</f>
        <v/>
      </c>
      <c r="E29" s="193" t="str">
        <f>IF(A29="","",Meldeformular!D37)</f>
        <v/>
      </c>
      <c r="F29" s="194" t="str">
        <f>IF(A29="","",Meldeformular!E37)</f>
        <v/>
      </c>
      <c r="G29" s="193" t="str">
        <f>IF(A29="","",Meldeformular!F37)</f>
        <v/>
      </c>
      <c r="H29" s="193" t="str">
        <f>IF(A29="","",IF(Meldeformular!Y37="ja",VLOOKUP(A29,Einzelkür_!$A$7:$E$106,5,FALSE),""))</f>
        <v/>
      </c>
      <c r="I29" s="193" t="str">
        <f>IF(A29="","",IF(Meldeformular!Z37&lt;&gt;"",IF(ISEVEN(Meldeformular!Z37)=TRUE,VLOOKUP(Meldeformular!Z37,Paarkür_!$H$6:$M$64,4,FALSE),VLOOKUP(Meldeformular!Z37,Paarkür_!$A$6:$F$64,4,FALSE)),""))</f>
        <v/>
      </c>
      <c r="J29" s="193" t="str">
        <f>IF(A29="","",IF(Meldeformular!AA37="ja",VLOOKUP(A29,Einzelkür!$A$7:$E$106,5,FALSE),""))</f>
        <v/>
      </c>
      <c r="K29" s="193" t="str">
        <f>IF(A29="","",IF(Meldeformular!AB37&lt;&gt;"",IF(ISEVEN(Meldeformular!AB37)=TRUE,VLOOKUP(Meldeformular!AB37,Paarkür!$H$6:$M$64,4,FALSE),VLOOKUP(Meldeformular!AB37,Paarkür!$A$6:$F$64,4,FALSE)),""))</f>
        <v/>
      </c>
      <c r="L29" s="193" t="str">
        <f>IF(A29="","",IF(Meldeformular!AC37&lt;&gt;"",IF(ISEVEN(Meldeformular!AC37)=TRUE,VLOOKUP(Meldeformular!AC37,Kleingruppen!$L$7:$U$52,3,FALSE),VLOOKUP(Meldeformular!AC37,Kleingruppen!$A$7:$J$52,3,FALSE)),""))</f>
        <v/>
      </c>
      <c r="M29" s="193" t="str">
        <f>IF(A29="","",IF(Meldeformular!AC37&lt;&gt;"",IF(ISEVEN(Meldeformular!AC37)=TRUE,VLOOKUP(Meldeformular!AC37,Kleingruppen!$L$7:$U$52,10,FALSE),VLOOKUP(Meldeformular!AC37,Kleingruppen!$A$7:$J$52,10,FALSE)),""))</f>
        <v/>
      </c>
      <c r="N29" s="193" t="str">
        <f>IF(A29="","",IF(Meldeformular!AD37&lt;&gt;"",IF(ISEVEN(Meldeformular!AD37)=TRUE,VLOOKUP(Meldeformular!AD37,Großgruppen!$L$7:$U$58,3,FALSE),VLOOKUP(Meldeformular!AD37,Großgruppen!$A$7:$J$58,3,FALSE)),""))</f>
        <v/>
      </c>
      <c r="O29" t="str">
        <f>IF(A29="","",IF(Meldeformular!AD37&lt;&gt;"",IF(ISEVEN(Meldeformular!AD37)=TRUE,VLOOKUP(Meldeformular!AD37,Großgruppen!$L$7:$U$58,10,FALSE),VLOOKUP(Meldeformular!AD37,Großgruppen!$A$7:$J$58,10,FALSE)),""))</f>
        <v/>
      </c>
    </row>
    <row r="30" spans="1:15" x14ac:dyDescent="0.2">
      <c r="A30" s="188" t="str">
        <f>IF(Meldeformular!B38="","",Meldeformular!A38)</f>
        <v/>
      </c>
      <c r="B30" s="192" t="str">
        <f>IF(A30="","",Meldeformular!B38)</f>
        <v/>
      </c>
      <c r="C30" s="193" t="str">
        <f>IF(A30="","",Meldeformular!C38)</f>
        <v/>
      </c>
      <c r="D30" s="193" t="str">
        <f>IF(A30="","",'allg. Daten'!$C$6)</f>
        <v/>
      </c>
      <c r="E30" s="193" t="str">
        <f>IF(A30="","",Meldeformular!D38)</f>
        <v/>
      </c>
      <c r="F30" s="194" t="str">
        <f>IF(A30="","",Meldeformular!E38)</f>
        <v/>
      </c>
      <c r="G30" s="193" t="str">
        <f>IF(A30="","",Meldeformular!F38)</f>
        <v/>
      </c>
      <c r="H30" s="193" t="str">
        <f>IF(A30="","",IF(Meldeformular!Y38="ja",VLOOKUP(A30,Einzelkür_!$A$7:$E$106,5,FALSE),""))</f>
        <v/>
      </c>
      <c r="I30" s="193" t="str">
        <f>IF(A30="","",IF(Meldeformular!Z38&lt;&gt;"",IF(ISEVEN(Meldeformular!Z38)=TRUE,VLOOKUP(Meldeformular!Z38,Paarkür_!$H$6:$M$64,4,FALSE),VLOOKUP(Meldeformular!Z38,Paarkür_!$A$6:$F$64,4,FALSE)),""))</f>
        <v/>
      </c>
      <c r="J30" s="193" t="str">
        <f>IF(A30="","",IF(Meldeformular!AA38="ja",VLOOKUP(A30,Einzelkür!$A$7:$E$106,5,FALSE),""))</f>
        <v/>
      </c>
      <c r="K30" s="193" t="str">
        <f>IF(A30="","",IF(Meldeformular!AB38&lt;&gt;"",IF(ISEVEN(Meldeformular!AB38)=TRUE,VLOOKUP(Meldeformular!AB38,Paarkür!$H$6:$M$64,4,FALSE),VLOOKUP(Meldeformular!AB38,Paarkür!$A$6:$F$64,4,FALSE)),""))</f>
        <v/>
      </c>
      <c r="L30" s="193" t="str">
        <f>IF(A30="","",IF(Meldeformular!AC38&lt;&gt;"",IF(ISEVEN(Meldeformular!AC38)=TRUE,VLOOKUP(Meldeformular!AC38,Kleingruppen!$L$7:$U$52,3,FALSE),VLOOKUP(Meldeformular!AC38,Kleingruppen!$A$7:$J$52,3,FALSE)),""))</f>
        <v/>
      </c>
      <c r="M30" s="193" t="str">
        <f>IF(A30="","",IF(Meldeformular!AC38&lt;&gt;"",IF(ISEVEN(Meldeformular!AC38)=TRUE,VLOOKUP(Meldeformular!AC38,Kleingruppen!$L$7:$U$52,10,FALSE),VLOOKUP(Meldeformular!AC38,Kleingruppen!$A$7:$J$52,10,FALSE)),""))</f>
        <v/>
      </c>
      <c r="N30" s="193" t="str">
        <f>IF(A30="","",IF(Meldeformular!AD38&lt;&gt;"",IF(ISEVEN(Meldeformular!AD38)=TRUE,VLOOKUP(Meldeformular!AD38,Großgruppen!$L$7:$U$58,3,FALSE),VLOOKUP(Meldeformular!AD38,Großgruppen!$A$7:$J$58,3,FALSE)),""))</f>
        <v/>
      </c>
      <c r="O30" t="str">
        <f>IF(A30="","",IF(Meldeformular!AD38&lt;&gt;"",IF(ISEVEN(Meldeformular!AD38)=TRUE,VLOOKUP(Meldeformular!AD38,Großgruppen!$L$7:$U$58,10,FALSE),VLOOKUP(Meldeformular!AD38,Großgruppen!$A$7:$J$58,10,FALSE)),""))</f>
        <v/>
      </c>
    </row>
    <row r="31" spans="1:15" x14ac:dyDescent="0.2">
      <c r="A31" s="188" t="str">
        <f>IF(Meldeformular!B39="","",Meldeformular!A39)</f>
        <v/>
      </c>
      <c r="B31" s="192" t="str">
        <f>IF(A31="","",Meldeformular!B39)</f>
        <v/>
      </c>
      <c r="C31" s="193" t="str">
        <f>IF(A31="","",Meldeformular!C39)</f>
        <v/>
      </c>
      <c r="D31" s="193" t="str">
        <f>IF(A31="","",'allg. Daten'!$C$6)</f>
        <v/>
      </c>
      <c r="E31" s="193" t="str">
        <f>IF(A31="","",Meldeformular!D39)</f>
        <v/>
      </c>
      <c r="F31" s="194" t="str">
        <f>IF(A31="","",Meldeformular!E39)</f>
        <v/>
      </c>
      <c r="G31" s="193" t="str">
        <f>IF(A31="","",Meldeformular!F39)</f>
        <v/>
      </c>
      <c r="H31" s="193" t="str">
        <f>IF(A31="","",IF(Meldeformular!Y39="ja",VLOOKUP(A31,Einzelkür_!$A$7:$E$106,5,FALSE),""))</f>
        <v/>
      </c>
      <c r="I31" s="193" t="str">
        <f>IF(A31="","",IF(Meldeformular!Z39&lt;&gt;"",IF(ISEVEN(Meldeformular!Z39)=TRUE,VLOOKUP(Meldeformular!Z39,Paarkür_!$H$6:$M$64,4,FALSE),VLOOKUP(Meldeformular!Z39,Paarkür_!$A$6:$F$64,4,FALSE)),""))</f>
        <v/>
      </c>
      <c r="J31" s="193" t="str">
        <f>IF(A31="","",IF(Meldeformular!AA39="ja",VLOOKUP(A31,Einzelkür!$A$7:$E$106,5,FALSE),""))</f>
        <v/>
      </c>
      <c r="K31" s="193" t="str">
        <f>IF(A31="","",IF(Meldeformular!AB39&lt;&gt;"",IF(ISEVEN(Meldeformular!AB39)=TRUE,VLOOKUP(Meldeformular!AB39,Paarkür!$H$6:$M$64,4,FALSE),VLOOKUP(Meldeformular!AB39,Paarkür!$A$6:$F$64,4,FALSE)),""))</f>
        <v/>
      </c>
      <c r="L31" s="193" t="str">
        <f>IF(A31="","",IF(Meldeformular!AC39&lt;&gt;"",IF(ISEVEN(Meldeformular!AC39)=TRUE,VLOOKUP(Meldeformular!AC39,Kleingruppen!$L$7:$U$52,3,FALSE),VLOOKUP(Meldeformular!AC39,Kleingruppen!$A$7:$J$52,3,FALSE)),""))</f>
        <v/>
      </c>
      <c r="M31" s="193" t="str">
        <f>IF(A31="","",IF(Meldeformular!AC39&lt;&gt;"",IF(ISEVEN(Meldeformular!AC39)=TRUE,VLOOKUP(Meldeformular!AC39,Kleingruppen!$L$7:$U$52,10,FALSE),VLOOKUP(Meldeformular!AC39,Kleingruppen!$A$7:$J$52,10,FALSE)),""))</f>
        <v/>
      </c>
      <c r="N31" s="193" t="str">
        <f>IF(A31="","",IF(Meldeformular!AD39&lt;&gt;"",IF(ISEVEN(Meldeformular!AD39)=TRUE,VLOOKUP(Meldeformular!AD39,Großgruppen!$L$7:$U$58,3,FALSE),VLOOKUP(Meldeformular!AD39,Großgruppen!$A$7:$J$58,3,FALSE)),""))</f>
        <v/>
      </c>
      <c r="O31" t="str">
        <f>IF(A31="","",IF(Meldeformular!AD39&lt;&gt;"",IF(ISEVEN(Meldeformular!AD39)=TRUE,VLOOKUP(Meldeformular!AD39,Großgruppen!$L$7:$U$58,10,FALSE),VLOOKUP(Meldeformular!AD39,Großgruppen!$A$7:$J$58,10,FALSE)),""))</f>
        <v/>
      </c>
    </row>
    <row r="32" spans="1:15" x14ac:dyDescent="0.2">
      <c r="A32" s="188" t="str">
        <f>IF(Meldeformular!B40="","",Meldeformular!A40)</f>
        <v/>
      </c>
      <c r="B32" s="192" t="str">
        <f>IF(A32="","",Meldeformular!B40)</f>
        <v/>
      </c>
      <c r="C32" s="193" t="str">
        <f>IF(A32="","",Meldeformular!C40)</f>
        <v/>
      </c>
      <c r="D32" s="193" t="str">
        <f>IF(A32="","",'allg. Daten'!$C$6)</f>
        <v/>
      </c>
      <c r="E32" s="193" t="str">
        <f>IF(A32="","",Meldeformular!D40)</f>
        <v/>
      </c>
      <c r="F32" s="194" t="str">
        <f>IF(A32="","",Meldeformular!E40)</f>
        <v/>
      </c>
      <c r="G32" s="193" t="str">
        <f>IF(A32="","",Meldeformular!F40)</f>
        <v/>
      </c>
      <c r="H32" s="193" t="str">
        <f>IF(A32="","",IF(Meldeformular!Y40="ja",VLOOKUP(A32,Einzelkür_!$A$7:$E$106,5,FALSE),""))</f>
        <v/>
      </c>
      <c r="I32" s="193" t="str">
        <f>IF(A32="","",IF(Meldeformular!Z40&lt;&gt;"",IF(ISEVEN(Meldeformular!Z40)=TRUE,VLOOKUP(Meldeformular!Z40,Paarkür_!$H$6:$M$64,4,FALSE),VLOOKUP(Meldeformular!Z40,Paarkür_!$A$6:$F$64,4,FALSE)),""))</f>
        <v/>
      </c>
      <c r="J32" s="193" t="str">
        <f>IF(A32="","",IF(Meldeformular!AA40="ja",VLOOKUP(A32,Einzelkür!$A$7:$E$106,5,FALSE),""))</f>
        <v/>
      </c>
      <c r="K32" s="193" t="str">
        <f>IF(A32="","",IF(Meldeformular!AB40&lt;&gt;"",IF(ISEVEN(Meldeformular!AB40)=TRUE,VLOOKUP(Meldeformular!AB40,Paarkür!$H$6:$M$64,4,FALSE),VLOOKUP(Meldeformular!AB40,Paarkür!$A$6:$F$64,4,FALSE)),""))</f>
        <v/>
      </c>
      <c r="L32" s="193" t="str">
        <f>IF(A32="","",IF(Meldeformular!AC40&lt;&gt;"",IF(ISEVEN(Meldeformular!AC40)=TRUE,VLOOKUP(Meldeformular!AC40,Kleingruppen!$L$7:$U$52,3,FALSE),VLOOKUP(Meldeformular!AC40,Kleingruppen!$A$7:$J$52,3,FALSE)),""))</f>
        <v/>
      </c>
      <c r="M32" s="193" t="str">
        <f>IF(A32="","",IF(Meldeformular!AC40&lt;&gt;"",IF(ISEVEN(Meldeformular!AC40)=TRUE,VLOOKUP(Meldeformular!AC40,Kleingruppen!$L$7:$U$52,10,FALSE),VLOOKUP(Meldeformular!AC40,Kleingruppen!$A$7:$J$52,10,FALSE)),""))</f>
        <v/>
      </c>
      <c r="N32" s="193" t="str">
        <f>IF(A32="","",IF(Meldeformular!AD40&lt;&gt;"",IF(ISEVEN(Meldeformular!AD40)=TRUE,VLOOKUP(Meldeformular!AD40,Großgruppen!$L$7:$U$58,3,FALSE),VLOOKUP(Meldeformular!AD40,Großgruppen!$A$7:$J$58,3,FALSE)),""))</f>
        <v/>
      </c>
      <c r="O32" t="str">
        <f>IF(A32="","",IF(Meldeformular!AD40&lt;&gt;"",IF(ISEVEN(Meldeformular!AD40)=TRUE,VLOOKUP(Meldeformular!AD40,Großgruppen!$L$7:$U$58,10,FALSE),VLOOKUP(Meldeformular!AD40,Großgruppen!$A$7:$J$58,10,FALSE)),""))</f>
        <v/>
      </c>
    </row>
    <row r="33" spans="1:15" x14ac:dyDescent="0.2">
      <c r="A33" s="188" t="str">
        <f>IF(Meldeformular!B41="","",Meldeformular!A41)</f>
        <v/>
      </c>
      <c r="B33" s="192" t="str">
        <f>IF(A33="","",Meldeformular!B41)</f>
        <v/>
      </c>
      <c r="C33" s="193" t="str">
        <f>IF(A33="","",Meldeformular!C41)</f>
        <v/>
      </c>
      <c r="D33" s="193" t="str">
        <f>IF(A33="","",'allg. Daten'!$C$6)</f>
        <v/>
      </c>
      <c r="E33" s="193" t="str">
        <f>IF(A33="","",Meldeformular!D41)</f>
        <v/>
      </c>
      <c r="F33" s="194" t="str">
        <f>IF(A33="","",Meldeformular!E41)</f>
        <v/>
      </c>
      <c r="G33" s="193" t="str">
        <f>IF(A33="","",Meldeformular!F41)</f>
        <v/>
      </c>
      <c r="H33" s="193" t="str">
        <f>IF(A33="","",IF(Meldeformular!Y41="ja",VLOOKUP(A33,Einzelkür_!$A$7:$E$106,5,FALSE),""))</f>
        <v/>
      </c>
      <c r="I33" s="193" t="str">
        <f>IF(A33="","",IF(Meldeformular!Z41&lt;&gt;"",IF(ISEVEN(Meldeformular!Z41)=TRUE,VLOOKUP(Meldeformular!Z41,Paarkür_!$H$6:$M$64,4,FALSE),VLOOKUP(Meldeformular!Z41,Paarkür_!$A$6:$F$64,4,FALSE)),""))</f>
        <v/>
      </c>
      <c r="J33" s="193" t="str">
        <f>IF(A33="","",IF(Meldeformular!AA41="ja",VLOOKUP(A33,Einzelkür!$A$7:$E$106,5,FALSE),""))</f>
        <v/>
      </c>
      <c r="K33" s="193" t="str">
        <f>IF(A33="","",IF(Meldeformular!AB41&lt;&gt;"",IF(ISEVEN(Meldeformular!AB41)=TRUE,VLOOKUP(Meldeformular!AB41,Paarkür!$H$6:$M$64,4,FALSE),VLOOKUP(Meldeformular!AB41,Paarkür!$A$6:$F$64,4,FALSE)),""))</f>
        <v/>
      </c>
      <c r="L33" s="193" t="str">
        <f>IF(A33="","",IF(Meldeformular!AC41&lt;&gt;"",IF(ISEVEN(Meldeformular!AC41)=TRUE,VLOOKUP(Meldeformular!AC41,Kleingruppen!$L$7:$U$52,3,FALSE),VLOOKUP(Meldeformular!AC41,Kleingruppen!$A$7:$J$52,3,FALSE)),""))</f>
        <v/>
      </c>
      <c r="M33" s="193" t="str">
        <f>IF(A33="","",IF(Meldeformular!AC41&lt;&gt;"",IF(ISEVEN(Meldeformular!AC41)=TRUE,VLOOKUP(Meldeformular!AC41,Kleingruppen!$L$7:$U$52,10,FALSE),VLOOKUP(Meldeformular!AC41,Kleingruppen!$A$7:$J$52,10,FALSE)),""))</f>
        <v/>
      </c>
      <c r="N33" s="193" t="str">
        <f>IF(A33="","",IF(Meldeformular!AD41&lt;&gt;"",IF(ISEVEN(Meldeformular!AD41)=TRUE,VLOOKUP(Meldeformular!AD41,Großgruppen!$L$7:$U$58,3,FALSE),VLOOKUP(Meldeformular!AD41,Großgruppen!$A$7:$J$58,3,FALSE)),""))</f>
        <v/>
      </c>
      <c r="O33" t="str">
        <f>IF(A33="","",IF(Meldeformular!AD41&lt;&gt;"",IF(ISEVEN(Meldeformular!AD41)=TRUE,VLOOKUP(Meldeformular!AD41,Großgruppen!$L$7:$U$58,10,FALSE),VLOOKUP(Meldeformular!AD41,Großgruppen!$A$7:$J$58,10,FALSE)),""))</f>
        <v/>
      </c>
    </row>
    <row r="34" spans="1:15" x14ac:dyDescent="0.2">
      <c r="A34" s="188" t="str">
        <f>IF(Meldeformular!B42="","",Meldeformular!A42)</f>
        <v/>
      </c>
      <c r="B34" s="192" t="str">
        <f>IF(A34="","",Meldeformular!B42)</f>
        <v/>
      </c>
      <c r="C34" s="193" t="str">
        <f>IF(A34="","",Meldeformular!C42)</f>
        <v/>
      </c>
      <c r="D34" s="193" t="str">
        <f>IF(A34="","",'allg. Daten'!$C$6)</f>
        <v/>
      </c>
      <c r="E34" s="193" t="str">
        <f>IF(A34="","",Meldeformular!D42)</f>
        <v/>
      </c>
      <c r="F34" s="194" t="str">
        <f>IF(A34="","",Meldeformular!E42)</f>
        <v/>
      </c>
      <c r="G34" s="193" t="str">
        <f>IF(A34="","",Meldeformular!F42)</f>
        <v/>
      </c>
      <c r="H34" s="193" t="str">
        <f>IF(A34="","",IF(Meldeformular!Y42="ja",VLOOKUP(A34,Einzelkür_!$A$7:$E$106,5,FALSE),""))</f>
        <v/>
      </c>
      <c r="I34" s="193" t="str">
        <f>IF(A34="","",IF(Meldeformular!Z42&lt;&gt;"",IF(ISEVEN(Meldeformular!Z42)=TRUE,VLOOKUP(Meldeformular!Z42,Paarkür_!$H$6:$M$64,4,FALSE),VLOOKUP(Meldeformular!Z42,Paarkür_!$A$6:$F$64,4,FALSE)),""))</f>
        <v/>
      </c>
      <c r="J34" s="193" t="str">
        <f>IF(A34="","",IF(Meldeformular!AA42="ja",VLOOKUP(A34,Einzelkür!$A$7:$E$106,5,FALSE),""))</f>
        <v/>
      </c>
      <c r="K34" s="193" t="str">
        <f>IF(A34="","",IF(Meldeformular!AB42&lt;&gt;"",IF(ISEVEN(Meldeformular!AB42)=TRUE,VLOOKUP(Meldeformular!AB42,Paarkür!$H$6:$M$64,4,FALSE),VLOOKUP(Meldeformular!AB42,Paarkür!$A$6:$F$64,4,FALSE)),""))</f>
        <v/>
      </c>
      <c r="L34" s="193" t="str">
        <f>IF(A34="","",IF(Meldeformular!AC42&lt;&gt;"",IF(ISEVEN(Meldeformular!AC42)=TRUE,VLOOKUP(Meldeformular!AC42,Kleingruppen!$L$7:$U$52,3,FALSE),VLOOKUP(Meldeformular!AC42,Kleingruppen!$A$7:$J$52,3,FALSE)),""))</f>
        <v/>
      </c>
      <c r="M34" s="193" t="str">
        <f>IF(A34="","",IF(Meldeformular!AC42&lt;&gt;"",IF(ISEVEN(Meldeformular!AC42)=TRUE,VLOOKUP(Meldeformular!AC42,Kleingruppen!$L$7:$U$52,10,FALSE),VLOOKUP(Meldeformular!AC42,Kleingruppen!$A$7:$J$52,10,FALSE)),""))</f>
        <v/>
      </c>
      <c r="N34" s="193" t="str">
        <f>IF(A34="","",IF(Meldeformular!AD42&lt;&gt;"",IF(ISEVEN(Meldeformular!AD42)=TRUE,VLOOKUP(Meldeformular!AD42,Großgruppen!$L$7:$U$58,3,FALSE),VLOOKUP(Meldeformular!AD42,Großgruppen!$A$7:$J$58,3,FALSE)),""))</f>
        <v/>
      </c>
      <c r="O34" t="str">
        <f>IF(A34="","",IF(Meldeformular!AD42&lt;&gt;"",IF(ISEVEN(Meldeformular!AD42)=TRUE,VLOOKUP(Meldeformular!AD42,Großgruppen!$L$7:$U$58,10,FALSE),VLOOKUP(Meldeformular!AD42,Großgruppen!$A$7:$J$58,10,FALSE)),""))</f>
        <v/>
      </c>
    </row>
    <row r="35" spans="1:15" x14ac:dyDescent="0.2">
      <c r="A35" s="188" t="str">
        <f>IF(Meldeformular!B43="","",Meldeformular!A43)</f>
        <v/>
      </c>
      <c r="B35" s="192" t="str">
        <f>IF(A35="","",Meldeformular!B43)</f>
        <v/>
      </c>
      <c r="C35" s="193" t="str">
        <f>IF(A35="","",Meldeformular!C43)</f>
        <v/>
      </c>
      <c r="D35" s="193" t="str">
        <f>IF(A35="","",'allg. Daten'!$C$6)</f>
        <v/>
      </c>
      <c r="E35" s="193" t="str">
        <f>IF(A35="","",Meldeformular!D43)</f>
        <v/>
      </c>
      <c r="F35" s="194" t="str">
        <f>IF(A35="","",Meldeformular!E43)</f>
        <v/>
      </c>
      <c r="G35" s="193" t="str">
        <f>IF(A35="","",Meldeformular!F43)</f>
        <v/>
      </c>
      <c r="H35" s="193" t="str">
        <f>IF(A35="","",IF(Meldeformular!Y43="ja",VLOOKUP(A35,Einzelkür_!$A$7:$E$106,5,FALSE),""))</f>
        <v/>
      </c>
      <c r="I35" s="193" t="str">
        <f>IF(A35="","",IF(Meldeformular!Z43&lt;&gt;"",IF(ISEVEN(Meldeformular!Z43)=TRUE,VLOOKUP(Meldeformular!Z43,Paarkür_!$H$6:$M$64,4,FALSE),VLOOKUP(Meldeformular!Z43,Paarkür_!$A$6:$F$64,4,FALSE)),""))</f>
        <v/>
      </c>
      <c r="J35" s="193" t="str">
        <f>IF(A35="","",IF(Meldeformular!AA43="ja",VLOOKUP(A35,Einzelkür!$A$7:$E$106,5,FALSE),""))</f>
        <v/>
      </c>
      <c r="K35" s="193" t="str">
        <f>IF(A35="","",IF(Meldeformular!AB43&lt;&gt;"",IF(ISEVEN(Meldeformular!AB43)=TRUE,VLOOKUP(Meldeformular!AB43,Paarkür!$H$6:$M$64,4,FALSE),VLOOKUP(Meldeformular!AB43,Paarkür!$A$6:$F$64,4,FALSE)),""))</f>
        <v/>
      </c>
      <c r="L35" s="193" t="str">
        <f>IF(A35="","",IF(Meldeformular!AC43&lt;&gt;"",IF(ISEVEN(Meldeformular!AC43)=TRUE,VLOOKUP(Meldeformular!AC43,Kleingruppen!$L$7:$U$52,3,FALSE),VLOOKUP(Meldeformular!AC43,Kleingruppen!$A$7:$J$52,3,FALSE)),""))</f>
        <v/>
      </c>
      <c r="M35" s="193" t="str">
        <f>IF(A35="","",IF(Meldeformular!AC43&lt;&gt;"",IF(ISEVEN(Meldeformular!AC43)=TRUE,VLOOKUP(Meldeformular!AC43,Kleingruppen!$L$7:$U$52,10,FALSE),VLOOKUP(Meldeformular!AC43,Kleingruppen!$A$7:$J$52,10,FALSE)),""))</f>
        <v/>
      </c>
      <c r="N35" s="193" t="str">
        <f>IF(A35="","",IF(Meldeformular!AD43&lt;&gt;"",IF(ISEVEN(Meldeformular!AD43)=TRUE,VLOOKUP(Meldeformular!AD43,Großgruppen!$L$7:$U$58,3,FALSE),VLOOKUP(Meldeformular!AD43,Großgruppen!$A$7:$J$58,3,FALSE)),""))</f>
        <v/>
      </c>
      <c r="O35" t="str">
        <f>IF(A35="","",IF(Meldeformular!AD43&lt;&gt;"",IF(ISEVEN(Meldeformular!AD43)=TRUE,VLOOKUP(Meldeformular!AD43,Großgruppen!$L$7:$U$58,10,FALSE),VLOOKUP(Meldeformular!AD43,Großgruppen!$A$7:$J$58,10,FALSE)),""))</f>
        <v/>
      </c>
    </row>
    <row r="36" spans="1:15" x14ac:dyDescent="0.2">
      <c r="A36" s="188" t="str">
        <f>IF(Meldeformular!B44="","",Meldeformular!A44)</f>
        <v/>
      </c>
      <c r="B36" s="192" t="str">
        <f>IF(A36="","",Meldeformular!B44)</f>
        <v/>
      </c>
      <c r="C36" s="193" t="str">
        <f>IF(A36="","",Meldeformular!C44)</f>
        <v/>
      </c>
      <c r="D36" s="193" t="str">
        <f>IF(A36="","",'allg. Daten'!$C$6)</f>
        <v/>
      </c>
      <c r="E36" s="193" t="str">
        <f>IF(A36="","",Meldeformular!D44)</f>
        <v/>
      </c>
      <c r="F36" s="194" t="str">
        <f>IF(A36="","",Meldeformular!E44)</f>
        <v/>
      </c>
      <c r="G36" s="193" t="str">
        <f>IF(A36="","",Meldeformular!F44)</f>
        <v/>
      </c>
      <c r="H36" s="193" t="str">
        <f>IF(A36="","",IF(Meldeformular!Y44="ja",VLOOKUP(A36,Einzelkür_!$A$7:$E$106,5,FALSE),""))</f>
        <v/>
      </c>
      <c r="I36" s="193" t="str">
        <f>IF(A36="","",IF(Meldeformular!Z44&lt;&gt;"",IF(ISEVEN(Meldeformular!Z44)=TRUE,VLOOKUP(Meldeformular!Z44,Paarkür_!$H$6:$M$64,4,FALSE),VLOOKUP(Meldeformular!Z44,Paarkür_!$A$6:$F$64,4,FALSE)),""))</f>
        <v/>
      </c>
      <c r="J36" s="193" t="str">
        <f>IF(A36="","",IF(Meldeformular!AA44="ja",VLOOKUP(A36,Einzelkür!$A$7:$E$106,5,FALSE),""))</f>
        <v/>
      </c>
      <c r="K36" s="193" t="str">
        <f>IF(A36="","",IF(Meldeformular!AB44&lt;&gt;"",IF(ISEVEN(Meldeformular!AB44)=TRUE,VLOOKUP(Meldeformular!AB44,Paarkür!$H$6:$M$64,4,FALSE),VLOOKUP(Meldeformular!AB44,Paarkür!$A$6:$F$64,4,FALSE)),""))</f>
        <v/>
      </c>
      <c r="L36" s="193" t="str">
        <f>IF(A36="","",IF(Meldeformular!AC44&lt;&gt;"",IF(ISEVEN(Meldeformular!AC44)=TRUE,VLOOKUP(Meldeformular!AC44,Kleingruppen!$L$7:$U$52,3,FALSE),VLOOKUP(Meldeformular!AC44,Kleingruppen!$A$7:$J$52,3,FALSE)),""))</f>
        <v/>
      </c>
      <c r="M36" s="193" t="str">
        <f>IF(A36="","",IF(Meldeformular!AC44&lt;&gt;"",IF(ISEVEN(Meldeformular!AC44)=TRUE,VLOOKUP(Meldeformular!AC44,Kleingruppen!$L$7:$U$52,10,FALSE),VLOOKUP(Meldeformular!AC44,Kleingruppen!$A$7:$J$52,10,FALSE)),""))</f>
        <v/>
      </c>
      <c r="N36" s="193" t="str">
        <f>IF(A36="","",IF(Meldeformular!AD44&lt;&gt;"",IF(ISEVEN(Meldeformular!AD44)=TRUE,VLOOKUP(Meldeformular!AD44,Großgruppen!$L$7:$U$58,3,FALSE),VLOOKUP(Meldeformular!AD44,Großgruppen!$A$7:$J$58,3,FALSE)),""))</f>
        <v/>
      </c>
      <c r="O36" t="str">
        <f>IF(A36="","",IF(Meldeformular!AD44&lt;&gt;"",IF(ISEVEN(Meldeformular!AD44)=TRUE,VLOOKUP(Meldeformular!AD44,Großgruppen!$L$7:$U$58,10,FALSE),VLOOKUP(Meldeformular!AD44,Großgruppen!$A$7:$J$58,10,FALSE)),""))</f>
        <v/>
      </c>
    </row>
    <row r="37" spans="1:15" x14ac:dyDescent="0.2">
      <c r="A37" s="188" t="str">
        <f>IF(Meldeformular!B45="","",Meldeformular!A45)</f>
        <v/>
      </c>
      <c r="B37" s="192" t="str">
        <f>IF(A37="","",Meldeformular!B45)</f>
        <v/>
      </c>
      <c r="C37" s="193" t="str">
        <f>IF(A37="","",Meldeformular!C45)</f>
        <v/>
      </c>
      <c r="D37" s="193" t="str">
        <f>IF(A37="","",'allg. Daten'!$C$6)</f>
        <v/>
      </c>
      <c r="E37" s="193" t="str">
        <f>IF(A37="","",Meldeformular!D45)</f>
        <v/>
      </c>
      <c r="F37" s="194" t="str">
        <f>IF(A37="","",Meldeformular!E45)</f>
        <v/>
      </c>
      <c r="G37" s="193" t="str">
        <f>IF(A37="","",Meldeformular!F45)</f>
        <v/>
      </c>
      <c r="H37" s="193" t="str">
        <f>IF(A37="","",IF(Meldeformular!Y45="ja",VLOOKUP(A37,Einzelkür_!$A$7:$E$106,5,FALSE),""))</f>
        <v/>
      </c>
      <c r="I37" s="193" t="str">
        <f>IF(A37="","",IF(Meldeformular!Z45&lt;&gt;"",IF(ISEVEN(Meldeformular!Z45)=TRUE,VLOOKUP(Meldeformular!Z45,Paarkür_!$H$6:$M$64,4,FALSE),VLOOKUP(Meldeformular!Z45,Paarkür_!$A$6:$F$64,4,FALSE)),""))</f>
        <v/>
      </c>
      <c r="J37" s="193" t="str">
        <f>IF(A37="","",IF(Meldeformular!AA45="ja",VLOOKUP(A37,Einzelkür!$A$7:$E$106,5,FALSE),""))</f>
        <v/>
      </c>
      <c r="K37" s="193" t="str">
        <f>IF(A37="","",IF(Meldeformular!AB45&lt;&gt;"",IF(ISEVEN(Meldeformular!AB45)=TRUE,VLOOKUP(Meldeformular!AB45,Paarkür!$H$6:$M$64,4,FALSE),VLOOKUP(Meldeformular!AB45,Paarkür!$A$6:$F$64,4,FALSE)),""))</f>
        <v/>
      </c>
      <c r="L37" s="193" t="str">
        <f>IF(A37="","",IF(Meldeformular!AC45&lt;&gt;"",IF(ISEVEN(Meldeformular!AC45)=TRUE,VLOOKUP(Meldeformular!AC45,Kleingruppen!$L$7:$U$52,3,FALSE),VLOOKUP(Meldeformular!AC45,Kleingruppen!$A$7:$J$52,3,FALSE)),""))</f>
        <v/>
      </c>
      <c r="M37" s="193" t="str">
        <f>IF(A37="","",IF(Meldeformular!AC45&lt;&gt;"",IF(ISEVEN(Meldeformular!AC45)=TRUE,VLOOKUP(Meldeformular!AC45,Kleingruppen!$L$7:$U$52,10,FALSE),VLOOKUP(Meldeformular!AC45,Kleingruppen!$A$7:$J$52,10,FALSE)),""))</f>
        <v/>
      </c>
      <c r="N37" s="193" t="str">
        <f>IF(A37="","",IF(Meldeformular!AD45&lt;&gt;"",IF(ISEVEN(Meldeformular!AD45)=TRUE,VLOOKUP(Meldeformular!AD45,Großgruppen!$L$7:$U$58,3,FALSE),VLOOKUP(Meldeformular!AD45,Großgruppen!$A$7:$J$58,3,FALSE)),""))</f>
        <v/>
      </c>
      <c r="O37" t="str">
        <f>IF(A37="","",IF(Meldeformular!AD45&lt;&gt;"",IF(ISEVEN(Meldeformular!AD45)=TRUE,VLOOKUP(Meldeformular!AD45,Großgruppen!$L$7:$U$58,10,FALSE),VLOOKUP(Meldeformular!AD45,Großgruppen!$A$7:$J$58,10,FALSE)),""))</f>
        <v/>
      </c>
    </row>
    <row r="38" spans="1:15" x14ac:dyDescent="0.2">
      <c r="A38" s="188" t="str">
        <f>IF(Meldeformular!B46="","",Meldeformular!A46)</f>
        <v/>
      </c>
      <c r="B38" s="192" t="str">
        <f>IF(A38="","",Meldeformular!B46)</f>
        <v/>
      </c>
      <c r="C38" s="193" t="str">
        <f>IF(A38="","",Meldeformular!C46)</f>
        <v/>
      </c>
      <c r="D38" s="193" t="str">
        <f>IF(A38="","",'allg. Daten'!$C$6)</f>
        <v/>
      </c>
      <c r="E38" s="193" t="str">
        <f>IF(A38="","",Meldeformular!D46)</f>
        <v/>
      </c>
      <c r="F38" s="194" t="str">
        <f>IF(A38="","",Meldeformular!E46)</f>
        <v/>
      </c>
      <c r="G38" s="193" t="str">
        <f>IF(A38="","",Meldeformular!F46)</f>
        <v/>
      </c>
      <c r="H38" s="193" t="str">
        <f>IF(A38="","",IF(Meldeformular!Y46="ja",VLOOKUP(A38,Einzelkür_!$A$7:$E$106,5,FALSE),""))</f>
        <v/>
      </c>
      <c r="I38" s="193" t="str">
        <f>IF(A38="","",IF(Meldeformular!Z46&lt;&gt;"",IF(ISEVEN(Meldeformular!Z46)=TRUE,VLOOKUP(Meldeformular!Z46,Paarkür_!$H$6:$M$64,4,FALSE),VLOOKUP(Meldeformular!Z46,Paarkür_!$A$6:$F$64,4,FALSE)),""))</f>
        <v/>
      </c>
      <c r="J38" s="193" t="str">
        <f>IF(A38="","",IF(Meldeformular!AA46="ja",VLOOKUP(A38,Einzelkür!$A$7:$E$106,5,FALSE),""))</f>
        <v/>
      </c>
      <c r="K38" s="193" t="str">
        <f>IF(A38="","",IF(Meldeformular!AB46&lt;&gt;"",IF(ISEVEN(Meldeformular!AB46)=TRUE,VLOOKUP(Meldeformular!AB46,Paarkür!$H$6:$M$64,4,FALSE),VLOOKUP(Meldeformular!AB46,Paarkür!$A$6:$F$64,4,FALSE)),""))</f>
        <v/>
      </c>
      <c r="L38" s="193" t="str">
        <f>IF(A38="","",IF(Meldeformular!AC46&lt;&gt;"",IF(ISEVEN(Meldeformular!AC46)=TRUE,VLOOKUP(Meldeformular!AC46,Kleingruppen!$L$7:$U$52,3,FALSE),VLOOKUP(Meldeformular!AC46,Kleingruppen!$A$7:$J$52,3,FALSE)),""))</f>
        <v/>
      </c>
      <c r="M38" s="193" t="str">
        <f>IF(A38="","",IF(Meldeformular!AC46&lt;&gt;"",IF(ISEVEN(Meldeformular!AC46)=TRUE,VLOOKUP(Meldeformular!AC46,Kleingruppen!$L$7:$U$52,10,FALSE),VLOOKUP(Meldeformular!AC46,Kleingruppen!$A$7:$J$52,10,FALSE)),""))</f>
        <v/>
      </c>
      <c r="N38" s="193" t="str">
        <f>IF(A38="","",IF(Meldeformular!AD46&lt;&gt;"",IF(ISEVEN(Meldeformular!AD46)=TRUE,VLOOKUP(Meldeformular!AD46,Großgruppen!$L$7:$U$58,3,FALSE),VLOOKUP(Meldeformular!AD46,Großgruppen!$A$7:$J$58,3,FALSE)),""))</f>
        <v/>
      </c>
      <c r="O38" t="str">
        <f>IF(A38="","",IF(Meldeformular!AD46&lt;&gt;"",IF(ISEVEN(Meldeformular!AD46)=TRUE,VLOOKUP(Meldeformular!AD46,Großgruppen!$L$7:$U$58,10,FALSE),VLOOKUP(Meldeformular!AD46,Großgruppen!$A$7:$J$58,10,FALSE)),""))</f>
        <v/>
      </c>
    </row>
    <row r="39" spans="1:15" x14ac:dyDescent="0.2">
      <c r="A39" s="188" t="str">
        <f>IF(Meldeformular!B47="","",Meldeformular!A47)</f>
        <v/>
      </c>
      <c r="B39" s="192" t="str">
        <f>IF(A39="","",Meldeformular!B47)</f>
        <v/>
      </c>
      <c r="C39" s="193" t="str">
        <f>IF(A39="","",Meldeformular!C47)</f>
        <v/>
      </c>
      <c r="D39" s="193" t="str">
        <f>IF(A39="","",'allg. Daten'!$C$6)</f>
        <v/>
      </c>
      <c r="E39" s="193" t="str">
        <f>IF(A39="","",Meldeformular!D47)</f>
        <v/>
      </c>
      <c r="F39" s="194" t="str">
        <f>IF(A39="","",Meldeformular!E47)</f>
        <v/>
      </c>
      <c r="G39" s="193" t="str">
        <f>IF(A39="","",Meldeformular!F47)</f>
        <v/>
      </c>
      <c r="H39" s="193" t="str">
        <f>IF(A39="","",IF(Meldeformular!Y47="ja",VLOOKUP(A39,Einzelkür_!$A$7:$E$106,5,FALSE),""))</f>
        <v/>
      </c>
      <c r="I39" s="193" t="str">
        <f>IF(A39="","",IF(Meldeformular!Z47&lt;&gt;"",IF(ISEVEN(Meldeformular!Z47)=TRUE,VLOOKUP(Meldeformular!Z47,Paarkür_!$H$6:$M$64,4,FALSE),VLOOKUP(Meldeformular!Z47,Paarkür_!$A$6:$F$64,4,FALSE)),""))</f>
        <v/>
      </c>
      <c r="J39" s="193" t="str">
        <f>IF(A39="","",IF(Meldeformular!AA47="ja",VLOOKUP(A39,Einzelkür!$A$7:$E$106,5,FALSE),""))</f>
        <v/>
      </c>
      <c r="K39" s="193" t="str">
        <f>IF(A39="","",IF(Meldeformular!AB47&lt;&gt;"",IF(ISEVEN(Meldeformular!AB47)=TRUE,VLOOKUP(Meldeformular!AB47,Paarkür!$H$6:$M$64,4,FALSE),VLOOKUP(Meldeformular!AB47,Paarkür!$A$6:$F$64,4,FALSE)),""))</f>
        <v/>
      </c>
      <c r="L39" s="193" t="str">
        <f>IF(A39="","",IF(Meldeformular!AC47&lt;&gt;"",IF(ISEVEN(Meldeformular!AC47)=TRUE,VLOOKUP(Meldeformular!AC47,Kleingruppen!$L$7:$U$52,3,FALSE),VLOOKUP(Meldeformular!AC47,Kleingruppen!$A$7:$J$52,3,FALSE)),""))</f>
        <v/>
      </c>
      <c r="M39" s="193" t="str">
        <f>IF(A39="","",IF(Meldeformular!AC47&lt;&gt;"",IF(ISEVEN(Meldeformular!AC47)=TRUE,VLOOKUP(Meldeformular!AC47,Kleingruppen!$L$7:$U$52,10,FALSE),VLOOKUP(Meldeformular!AC47,Kleingruppen!$A$7:$J$52,10,FALSE)),""))</f>
        <v/>
      </c>
      <c r="N39" s="193" t="str">
        <f>IF(A39="","",IF(Meldeformular!AD47&lt;&gt;"",IF(ISEVEN(Meldeformular!AD47)=TRUE,VLOOKUP(Meldeformular!AD47,Großgruppen!$L$7:$U$58,3,FALSE),VLOOKUP(Meldeformular!AD47,Großgruppen!$A$7:$J$58,3,FALSE)),""))</f>
        <v/>
      </c>
      <c r="O39" t="str">
        <f>IF(A39="","",IF(Meldeformular!AD47&lt;&gt;"",IF(ISEVEN(Meldeformular!AD47)=TRUE,VLOOKUP(Meldeformular!AD47,Großgruppen!$L$7:$U$58,10,FALSE),VLOOKUP(Meldeformular!AD47,Großgruppen!$A$7:$J$58,10,FALSE)),""))</f>
        <v/>
      </c>
    </row>
    <row r="40" spans="1:15" x14ac:dyDescent="0.2">
      <c r="A40" s="188" t="str">
        <f>IF(Meldeformular!B48="","",Meldeformular!A48)</f>
        <v/>
      </c>
      <c r="B40" s="192" t="str">
        <f>IF(A40="","",Meldeformular!B48)</f>
        <v/>
      </c>
      <c r="C40" s="193" t="str">
        <f>IF(A40="","",Meldeformular!C48)</f>
        <v/>
      </c>
      <c r="D40" s="193" t="str">
        <f>IF(A40="","",'allg. Daten'!$C$6)</f>
        <v/>
      </c>
      <c r="E40" s="193" t="str">
        <f>IF(A40="","",Meldeformular!D48)</f>
        <v/>
      </c>
      <c r="F40" s="194" t="str">
        <f>IF(A40="","",Meldeformular!E48)</f>
        <v/>
      </c>
      <c r="G40" s="193" t="str">
        <f>IF(A40="","",Meldeformular!F48)</f>
        <v/>
      </c>
      <c r="H40" s="193" t="str">
        <f>IF(A40="","",IF(Meldeformular!Y48="ja",VLOOKUP(A40,Einzelkür_!$A$7:$E$106,5,FALSE),""))</f>
        <v/>
      </c>
      <c r="I40" s="193" t="str">
        <f>IF(A40="","",IF(Meldeformular!Z48&lt;&gt;"",IF(ISEVEN(Meldeformular!Z48)=TRUE,VLOOKUP(Meldeformular!Z48,Paarkür_!$H$6:$M$64,4,FALSE),VLOOKUP(Meldeformular!Z48,Paarkür_!$A$6:$F$64,4,FALSE)),""))</f>
        <v/>
      </c>
      <c r="J40" s="193" t="str">
        <f>IF(A40="","",IF(Meldeformular!AA48="ja",VLOOKUP(A40,Einzelkür!$A$7:$E$106,5,FALSE),""))</f>
        <v/>
      </c>
      <c r="K40" s="193" t="str">
        <f>IF(A40="","",IF(Meldeformular!AB48&lt;&gt;"",IF(ISEVEN(Meldeformular!AB48)=TRUE,VLOOKUP(Meldeformular!AB48,Paarkür!$H$6:$M$64,4,FALSE),VLOOKUP(Meldeformular!AB48,Paarkür!$A$6:$F$64,4,FALSE)),""))</f>
        <v/>
      </c>
      <c r="L40" s="193" t="str">
        <f>IF(A40="","",IF(Meldeformular!AC48&lt;&gt;"",IF(ISEVEN(Meldeformular!AC48)=TRUE,VLOOKUP(Meldeformular!AC48,Kleingruppen!$L$7:$U$52,3,FALSE),VLOOKUP(Meldeformular!AC48,Kleingruppen!$A$7:$J$52,3,FALSE)),""))</f>
        <v/>
      </c>
      <c r="M40" s="193" t="str">
        <f>IF(A40="","",IF(Meldeformular!AC48&lt;&gt;"",IF(ISEVEN(Meldeformular!AC48)=TRUE,VLOOKUP(Meldeformular!AC48,Kleingruppen!$L$7:$U$52,10,FALSE),VLOOKUP(Meldeformular!AC48,Kleingruppen!$A$7:$J$52,10,FALSE)),""))</f>
        <v/>
      </c>
      <c r="N40" s="193" t="str">
        <f>IF(A40="","",IF(Meldeformular!AD48&lt;&gt;"",IF(ISEVEN(Meldeformular!AD48)=TRUE,VLOOKUP(Meldeformular!AD48,Großgruppen!$L$7:$U$58,3,FALSE),VLOOKUP(Meldeformular!AD48,Großgruppen!$A$7:$J$58,3,FALSE)),""))</f>
        <v/>
      </c>
      <c r="O40" t="str">
        <f>IF(A40="","",IF(Meldeformular!AD48&lt;&gt;"",IF(ISEVEN(Meldeformular!AD48)=TRUE,VLOOKUP(Meldeformular!AD48,Großgruppen!$L$7:$U$58,10,FALSE),VLOOKUP(Meldeformular!AD48,Großgruppen!$A$7:$J$58,10,FALSE)),""))</f>
        <v/>
      </c>
    </row>
    <row r="41" spans="1:15" x14ac:dyDescent="0.2">
      <c r="A41" s="188" t="str">
        <f>IF(Meldeformular!B49="","",Meldeformular!A49)</f>
        <v/>
      </c>
      <c r="B41" s="192" t="str">
        <f>IF(A41="","",Meldeformular!B49)</f>
        <v/>
      </c>
      <c r="C41" s="193" t="str">
        <f>IF(A41="","",Meldeformular!C49)</f>
        <v/>
      </c>
      <c r="D41" s="193" t="str">
        <f>IF(A41="","",'allg. Daten'!$C$6)</f>
        <v/>
      </c>
      <c r="E41" s="193" t="str">
        <f>IF(A41="","",Meldeformular!D49)</f>
        <v/>
      </c>
      <c r="F41" s="194" t="str">
        <f>IF(A41="","",Meldeformular!E49)</f>
        <v/>
      </c>
      <c r="G41" s="193" t="str">
        <f>IF(A41="","",Meldeformular!F49)</f>
        <v/>
      </c>
      <c r="H41" s="193" t="str">
        <f>IF(A41="","",IF(Meldeformular!Y49="ja",VLOOKUP(A41,Einzelkür_!$A$7:$E$106,5,FALSE),""))</f>
        <v/>
      </c>
      <c r="I41" s="193" t="str">
        <f>IF(A41="","",IF(Meldeformular!Z49&lt;&gt;"",IF(ISEVEN(Meldeformular!Z49)=TRUE,VLOOKUP(Meldeformular!Z49,Paarkür_!$H$6:$M$64,4,FALSE),VLOOKUP(Meldeformular!Z49,Paarkür_!$A$6:$F$64,4,FALSE)),""))</f>
        <v/>
      </c>
      <c r="J41" s="193" t="str">
        <f>IF(A41="","",IF(Meldeformular!AA49="ja",VLOOKUP(A41,Einzelkür!$A$7:$E$106,5,FALSE),""))</f>
        <v/>
      </c>
      <c r="K41" s="193" t="str">
        <f>IF(A41="","",IF(Meldeformular!AB49&lt;&gt;"",IF(ISEVEN(Meldeformular!AB49)=TRUE,VLOOKUP(Meldeformular!AB49,Paarkür!$H$6:$M$64,4,FALSE),VLOOKUP(Meldeformular!AB49,Paarkür!$A$6:$F$64,4,FALSE)),""))</f>
        <v/>
      </c>
      <c r="L41" s="193" t="str">
        <f>IF(A41="","",IF(Meldeformular!AC49&lt;&gt;"",IF(ISEVEN(Meldeformular!AC49)=TRUE,VLOOKUP(Meldeformular!AC49,Kleingruppen!$L$7:$U$52,3,FALSE),VLOOKUP(Meldeformular!AC49,Kleingruppen!$A$7:$J$52,3,FALSE)),""))</f>
        <v/>
      </c>
      <c r="M41" s="193" t="str">
        <f>IF(A41="","",IF(Meldeformular!AC49&lt;&gt;"",IF(ISEVEN(Meldeformular!AC49)=TRUE,VLOOKUP(Meldeformular!AC49,Kleingruppen!$L$7:$U$52,10,FALSE),VLOOKUP(Meldeformular!AC49,Kleingruppen!$A$7:$J$52,10,FALSE)),""))</f>
        <v/>
      </c>
      <c r="N41" s="193" t="str">
        <f>IF(A41="","",IF(Meldeformular!AD49&lt;&gt;"",IF(ISEVEN(Meldeformular!AD49)=TRUE,VLOOKUP(Meldeformular!AD49,Großgruppen!$L$7:$U$58,3,FALSE),VLOOKUP(Meldeformular!AD49,Großgruppen!$A$7:$J$58,3,FALSE)),""))</f>
        <v/>
      </c>
      <c r="O41" t="str">
        <f>IF(A41="","",IF(Meldeformular!AD49&lt;&gt;"",IF(ISEVEN(Meldeformular!AD49)=TRUE,VLOOKUP(Meldeformular!AD49,Großgruppen!$L$7:$U$58,10,FALSE),VLOOKUP(Meldeformular!AD49,Großgruppen!$A$7:$J$58,10,FALSE)),""))</f>
        <v/>
      </c>
    </row>
    <row r="42" spans="1:15" x14ac:dyDescent="0.2">
      <c r="A42" s="188" t="str">
        <f>IF(Meldeformular!B50="","",Meldeformular!A50)</f>
        <v/>
      </c>
      <c r="B42" s="192" t="str">
        <f>IF(A42="","",Meldeformular!B50)</f>
        <v/>
      </c>
      <c r="C42" s="193" t="str">
        <f>IF(A42="","",Meldeformular!C50)</f>
        <v/>
      </c>
      <c r="D42" s="193" t="str">
        <f>IF(A42="","",'allg. Daten'!$C$6)</f>
        <v/>
      </c>
      <c r="E42" s="193" t="str">
        <f>IF(A42="","",Meldeformular!D50)</f>
        <v/>
      </c>
      <c r="F42" s="194" t="str">
        <f>IF(A42="","",Meldeformular!E50)</f>
        <v/>
      </c>
      <c r="G42" s="193" t="str">
        <f>IF(A42="","",Meldeformular!F50)</f>
        <v/>
      </c>
      <c r="H42" s="193" t="str">
        <f>IF(A42="","",IF(Meldeformular!Y50="ja",VLOOKUP(A42,Einzelkür_!$A$7:$E$106,5,FALSE),""))</f>
        <v/>
      </c>
      <c r="I42" s="193" t="str">
        <f>IF(A42="","",IF(Meldeformular!Z50&lt;&gt;"",IF(ISEVEN(Meldeformular!Z50)=TRUE,VLOOKUP(Meldeformular!Z50,Paarkür_!$H$6:$M$64,4,FALSE),VLOOKUP(Meldeformular!Z50,Paarkür_!$A$6:$F$64,4,FALSE)),""))</f>
        <v/>
      </c>
      <c r="J42" s="193" t="str">
        <f>IF(A42="","",IF(Meldeformular!AA50="ja",VLOOKUP(A42,Einzelkür!$A$7:$E$106,5,FALSE),""))</f>
        <v/>
      </c>
      <c r="K42" s="193" t="str">
        <f>IF(A42="","",IF(Meldeformular!AB50&lt;&gt;"",IF(ISEVEN(Meldeformular!AB50)=TRUE,VLOOKUP(Meldeformular!AB50,Paarkür!$H$6:$M$64,4,FALSE),VLOOKUP(Meldeformular!AB50,Paarkür!$A$6:$F$64,4,FALSE)),""))</f>
        <v/>
      </c>
      <c r="L42" s="193" t="str">
        <f>IF(A42="","",IF(Meldeformular!AC50&lt;&gt;"",IF(ISEVEN(Meldeformular!AC50)=TRUE,VLOOKUP(Meldeformular!AC50,Kleingruppen!$L$7:$U$52,3,FALSE),VLOOKUP(Meldeformular!AC50,Kleingruppen!$A$7:$J$52,3,FALSE)),""))</f>
        <v/>
      </c>
      <c r="M42" s="193" t="str">
        <f>IF(A42="","",IF(Meldeformular!AC50&lt;&gt;"",IF(ISEVEN(Meldeformular!AC50)=TRUE,VLOOKUP(Meldeformular!AC50,Kleingruppen!$L$7:$U$52,10,FALSE),VLOOKUP(Meldeformular!AC50,Kleingruppen!$A$7:$J$52,10,FALSE)),""))</f>
        <v/>
      </c>
      <c r="N42" s="193" t="str">
        <f>IF(A42="","",IF(Meldeformular!AD50&lt;&gt;"",IF(ISEVEN(Meldeformular!AD50)=TRUE,VLOOKUP(Meldeformular!AD50,Großgruppen!$L$7:$U$58,3,FALSE),VLOOKUP(Meldeformular!AD50,Großgruppen!$A$7:$J$58,3,FALSE)),""))</f>
        <v/>
      </c>
      <c r="O42" t="str">
        <f>IF(A42="","",IF(Meldeformular!AD50&lt;&gt;"",IF(ISEVEN(Meldeformular!AD50)=TRUE,VLOOKUP(Meldeformular!AD50,Großgruppen!$L$7:$U$58,10,FALSE),VLOOKUP(Meldeformular!AD50,Großgruppen!$A$7:$J$58,10,FALSE)),""))</f>
        <v/>
      </c>
    </row>
    <row r="43" spans="1:15" x14ac:dyDescent="0.2">
      <c r="A43" s="188" t="str">
        <f>IF(Meldeformular!B51="","",Meldeformular!A51)</f>
        <v/>
      </c>
      <c r="B43" s="192" t="str">
        <f>IF(A43="","",Meldeformular!B51)</f>
        <v/>
      </c>
      <c r="C43" s="193" t="str">
        <f>IF(A43="","",Meldeformular!C51)</f>
        <v/>
      </c>
      <c r="D43" s="193" t="str">
        <f>IF(A43="","",'allg. Daten'!$C$6)</f>
        <v/>
      </c>
      <c r="E43" s="193" t="str">
        <f>IF(A43="","",Meldeformular!D51)</f>
        <v/>
      </c>
      <c r="F43" s="194" t="str">
        <f>IF(A43="","",Meldeformular!E51)</f>
        <v/>
      </c>
      <c r="G43" s="193" t="str">
        <f>IF(A43="","",Meldeformular!F51)</f>
        <v/>
      </c>
      <c r="H43" s="193" t="str">
        <f>IF(A43="","",IF(Meldeformular!Y51="ja",VLOOKUP(A43,Einzelkür_!$A$7:$E$106,5,FALSE),""))</f>
        <v/>
      </c>
      <c r="I43" s="193" t="str">
        <f>IF(A43="","",IF(Meldeformular!Z51&lt;&gt;"",IF(ISEVEN(Meldeformular!Z51)=TRUE,VLOOKUP(Meldeformular!Z51,Paarkür_!$H$6:$M$64,4,FALSE),VLOOKUP(Meldeformular!Z51,Paarkür_!$A$6:$F$64,4,FALSE)),""))</f>
        <v/>
      </c>
      <c r="J43" s="193" t="str">
        <f>IF(A43="","",IF(Meldeformular!AA51="ja",VLOOKUP(A43,Einzelkür!$A$7:$E$106,5,FALSE),""))</f>
        <v/>
      </c>
      <c r="K43" s="193" t="str">
        <f>IF(A43="","",IF(Meldeformular!AB51&lt;&gt;"",IF(ISEVEN(Meldeformular!AB51)=TRUE,VLOOKUP(Meldeformular!AB51,Paarkür!$H$6:$M$64,4,FALSE),VLOOKUP(Meldeformular!AB51,Paarkür!$A$6:$F$64,4,FALSE)),""))</f>
        <v/>
      </c>
      <c r="L43" s="193" t="str">
        <f>IF(A43="","",IF(Meldeformular!AC51&lt;&gt;"",IF(ISEVEN(Meldeformular!AC51)=TRUE,VLOOKUP(Meldeformular!AC51,Kleingruppen!$L$7:$U$52,3,FALSE),VLOOKUP(Meldeformular!AC51,Kleingruppen!$A$7:$J$52,3,FALSE)),""))</f>
        <v/>
      </c>
      <c r="M43" s="193" t="str">
        <f>IF(A43="","",IF(Meldeformular!AC51&lt;&gt;"",IF(ISEVEN(Meldeformular!AC51)=TRUE,VLOOKUP(Meldeformular!AC51,Kleingruppen!$L$7:$U$52,10,FALSE),VLOOKUP(Meldeformular!AC51,Kleingruppen!$A$7:$J$52,10,FALSE)),""))</f>
        <v/>
      </c>
      <c r="N43" s="193" t="str">
        <f>IF(A43="","",IF(Meldeformular!AD51&lt;&gt;"",IF(ISEVEN(Meldeformular!AD51)=TRUE,VLOOKUP(Meldeformular!AD51,Großgruppen!$L$7:$U$58,3,FALSE),VLOOKUP(Meldeformular!AD51,Großgruppen!$A$7:$J$58,3,FALSE)),""))</f>
        <v/>
      </c>
      <c r="O43" t="str">
        <f>IF(A43="","",IF(Meldeformular!AD51&lt;&gt;"",IF(ISEVEN(Meldeformular!AD51)=TRUE,VLOOKUP(Meldeformular!AD51,Großgruppen!$L$7:$U$58,10,FALSE),VLOOKUP(Meldeformular!AD51,Großgruppen!$A$7:$J$58,10,FALSE)),""))</f>
        <v/>
      </c>
    </row>
    <row r="44" spans="1:15" x14ac:dyDescent="0.2">
      <c r="A44" s="188" t="str">
        <f>IF(Meldeformular!B52="","",Meldeformular!A52)</f>
        <v/>
      </c>
      <c r="B44" s="192" t="str">
        <f>IF(A44="","",Meldeformular!B52)</f>
        <v/>
      </c>
      <c r="C44" s="193" t="str">
        <f>IF(A44="","",Meldeformular!C52)</f>
        <v/>
      </c>
      <c r="D44" s="193" t="str">
        <f>IF(A44="","",'allg. Daten'!$C$6)</f>
        <v/>
      </c>
      <c r="E44" s="193" t="str">
        <f>IF(A44="","",Meldeformular!D52)</f>
        <v/>
      </c>
      <c r="F44" s="194" t="str">
        <f>IF(A44="","",Meldeformular!E52)</f>
        <v/>
      </c>
      <c r="G44" s="193" t="str">
        <f>IF(A44="","",Meldeformular!F52)</f>
        <v/>
      </c>
      <c r="H44" s="193" t="str">
        <f>IF(A44="","",IF(Meldeformular!Y52="ja",VLOOKUP(A44,Einzelkür_!$A$7:$E$106,5,FALSE),""))</f>
        <v/>
      </c>
      <c r="I44" s="193" t="str">
        <f>IF(A44="","",IF(Meldeformular!Z52&lt;&gt;"",IF(ISEVEN(Meldeformular!Z52)=TRUE,VLOOKUP(Meldeformular!Z52,Paarkür_!$H$6:$M$64,4,FALSE),VLOOKUP(Meldeformular!Z52,Paarkür_!$A$6:$F$64,4,FALSE)),""))</f>
        <v/>
      </c>
      <c r="J44" s="193" t="str">
        <f>IF(A44="","",IF(Meldeformular!AA52="ja",VLOOKUP(A44,Einzelkür!$A$7:$E$106,5,FALSE),""))</f>
        <v/>
      </c>
      <c r="K44" s="193" t="str">
        <f>IF(A44="","",IF(Meldeformular!AB52&lt;&gt;"",IF(ISEVEN(Meldeformular!AB52)=TRUE,VLOOKUP(Meldeformular!AB52,Paarkür!$H$6:$M$64,4,FALSE),VLOOKUP(Meldeformular!AB52,Paarkür!$A$6:$F$64,4,FALSE)),""))</f>
        <v/>
      </c>
      <c r="L44" s="193" t="str">
        <f>IF(A44="","",IF(Meldeformular!AC52&lt;&gt;"",IF(ISEVEN(Meldeformular!AC52)=TRUE,VLOOKUP(Meldeformular!AC52,Kleingruppen!$L$7:$U$52,3,FALSE),VLOOKUP(Meldeformular!AC52,Kleingruppen!$A$7:$J$52,3,FALSE)),""))</f>
        <v/>
      </c>
      <c r="M44" s="193" t="str">
        <f>IF(A44="","",IF(Meldeformular!AC52&lt;&gt;"",IF(ISEVEN(Meldeformular!AC52)=TRUE,VLOOKUP(Meldeformular!AC52,Kleingruppen!$L$7:$U$52,10,FALSE),VLOOKUP(Meldeformular!AC52,Kleingruppen!$A$7:$J$52,10,FALSE)),""))</f>
        <v/>
      </c>
      <c r="N44" s="193" t="str">
        <f>IF(A44="","",IF(Meldeformular!AD52&lt;&gt;"",IF(ISEVEN(Meldeformular!AD52)=TRUE,VLOOKUP(Meldeformular!AD52,Großgruppen!$L$7:$U$58,3,FALSE),VLOOKUP(Meldeformular!AD52,Großgruppen!$A$7:$J$58,3,FALSE)),""))</f>
        <v/>
      </c>
      <c r="O44" t="str">
        <f>IF(A44="","",IF(Meldeformular!AD52&lt;&gt;"",IF(ISEVEN(Meldeformular!AD52)=TRUE,VLOOKUP(Meldeformular!AD52,Großgruppen!$L$7:$U$58,10,FALSE),VLOOKUP(Meldeformular!AD52,Großgruppen!$A$7:$J$58,10,FALSE)),""))</f>
        <v/>
      </c>
    </row>
    <row r="45" spans="1:15" x14ac:dyDescent="0.2">
      <c r="A45" s="188" t="str">
        <f>IF(Meldeformular!B53="","",Meldeformular!A53)</f>
        <v/>
      </c>
      <c r="B45" s="192" t="str">
        <f>IF(A45="","",Meldeformular!B53)</f>
        <v/>
      </c>
      <c r="C45" s="193" t="str">
        <f>IF(A45="","",Meldeformular!C53)</f>
        <v/>
      </c>
      <c r="D45" s="193" t="str">
        <f>IF(A45="","",'allg. Daten'!$C$6)</f>
        <v/>
      </c>
      <c r="E45" s="193" t="str">
        <f>IF(A45="","",Meldeformular!D53)</f>
        <v/>
      </c>
      <c r="F45" s="194" t="str">
        <f>IF(A45="","",Meldeformular!E53)</f>
        <v/>
      </c>
      <c r="G45" s="193" t="str">
        <f>IF(A45="","",Meldeformular!F53)</f>
        <v/>
      </c>
      <c r="H45" s="193" t="str">
        <f>IF(A45="","",IF(Meldeformular!Y53="ja",VLOOKUP(A45,Einzelkür_!$A$7:$E$106,5,FALSE),""))</f>
        <v/>
      </c>
      <c r="I45" s="193" t="str">
        <f>IF(A45="","",IF(Meldeformular!Z53&lt;&gt;"",IF(ISEVEN(Meldeformular!Z53)=TRUE,VLOOKUP(Meldeformular!Z53,Paarkür_!$H$6:$M$64,4,FALSE),VLOOKUP(Meldeformular!Z53,Paarkür_!$A$6:$F$64,4,FALSE)),""))</f>
        <v/>
      </c>
      <c r="J45" s="193" t="str">
        <f>IF(A45="","",IF(Meldeformular!AA53="ja",VLOOKUP(A45,Einzelkür!$A$7:$E$106,5,FALSE),""))</f>
        <v/>
      </c>
      <c r="K45" s="193" t="str">
        <f>IF(A45="","",IF(Meldeformular!AB53&lt;&gt;"",IF(ISEVEN(Meldeformular!AB53)=TRUE,VLOOKUP(Meldeformular!AB53,Paarkür!$H$6:$M$64,4,FALSE),VLOOKUP(Meldeformular!AB53,Paarkür!$A$6:$F$64,4,FALSE)),""))</f>
        <v/>
      </c>
      <c r="L45" s="193" t="str">
        <f>IF(A45="","",IF(Meldeformular!AC53&lt;&gt;"",IF(ISEVEN(Meldeformular!AC53)=TRUE,VLOOKUP(Meldeformular!AC53,Kleingruppen!$L$7:$U$52,3,FALSE),VLOOKUP(Meldeformular!AC53,Kleingruppen!$A$7:$J$52,3,FALSE)),""))</f>
        <v/>
      </c>
      <c r="M45" s="193" t="str">
        <f>IF(A45="","",IF(Meldeformular!AC53&lt;&gt;"",IF(ISEVEN(Meldeformular!AC53)=TRUE,VLOOKUP(Meldeformular!AC53,Kleingruppen!$L$7:$U$52,10,FALSE),VLOOKUP(Meldeformular!AC53,Kleingruppen!$A$7:$J$52,10,FALSE)),""))</f>
        <v/>
      </c>
      <c r="N45" s="193" t="str">
        <f>IF(A45="","",IF(Meldeformular!AD53&lt;&gt;"",IF(ISEVEN(Meldeformular!AD53)=TRUE,VLOOKUP(Meldeformular!AD53,Großgruppen!$L$7:$U$58,3,FALSE),VLOOKUP(Meldeformular!AD53,Großgruppen!$A$7:$J$58,3,FALSE)),""))</f>
        <v/>
      </c>
      <c r="O45" t="str">
        <f>IF(A45="","",IF(Meldeformular!AD53&lt;&gt;"",IF(ISEVEN(Meldeformular!AD53)=TRUE,VLOOKUP(Meldeformular!AD53,Großgruppen!$L$7:$U$58,10,FALSE),VLOOKUP(Meldeformular!AD53,Großgruppen!$A$7:$J$58,10,FALSE)),""))</f>
        <v/>
      </c>
    </row>
    <row r="46" spans="1:15" x14ac:dyDescent="0.2">
      <c r="A46" s="188" t="str">
        <f>IF(Meldeformular!B54="","",Meldeformular!A54)</f>
        <v/>
      </c>
      <c r="B46" s="192" t="str">
        <f>IF(A46="","",Meldeformular!B54)</f>
        <v/>
      </c>
      <c r="C46" s="193" t="str">
        <f>IF(A46="","",Meldeformular!C54)</f>
        <v/>
      </c>
      <c r="D46" s="193" t="str">
        <f>IF(A46="","",'allg. Daten'!$C$6)</f>
        <v/>
      </c>
      <c r="E46" s="193" t="str">
        <f>IF(A46="","",Meldeformular!D54)</f>
        <v/>
      </c>
      <c r="F46" s="194" t="str">
        <f>IF(A46="","",Meldeformular!E54)</f>
        <v/>
      </c>
      <c r="G46" s="193" t="str">
        <f>IF(A46="","",Meldeformular!F54)</f>
        <v/>
      </c>
      <c r="H46" s="193" t="str">
        <f>IF(A46="","",IF(Meldeformular!Y54="ja",VLOOKUP(A46,Einzelkür_!$A$7:$E$106,5,FALSE),""))</f>
        <v/>
      </c>
      <c r="I46" s="193" t="str">
        <f>IF(A46="","",IF(Meldeformular!Z54&lt;&gt;"",IF(ISEVEN(Meldeformular!Z54)=TRUE,VLOOKUP(Meldeformular!Z54,Paarkür_!$H$6:$M$64,4,FALSE),VLOOKUP(Meldeformular!Z54,Paarkür_!$A$6:$F$64,4,FALSE)),""))</f>
        <v/>
      </c>
      <c r="J46" s="193" t="str">
        <f>IF(A46="","",IF(Meldeformular!AA54="ja",VLOOKUP(A46,Einzelkür!$A$7:$E$106,5,FALSE),""))</f>
        <v/>
      </c>
      <c r="K46" s="193" t="str">
        <f>IF(A46="","",IF(Meldeformular!AB54&lt;&gt;"",IF(ISEVEN(Meldeformular!AB54)=TRUE,VLOOKUP(Meldeformular!AB54,Paarkür!$H$6:$M$64,4,FALSE),VLOOKUP(Meldeformular!AB54,Paarkür!$A$6:$F$64,4,FALSE)),""))</f>
        <v/>
      </c>
      <c r="L46" s="193" t="str">
        <f>IF(A46="","",IF(Meldeformular!AC54&lt;&gt;"",IF(ISEVEN(Meldeformular!AC54)=TRUE,VLOOKUP(Meldeformular!AC54,Kleingruppen!$L$7:$U$52,3,FALSE),VLOOKUP(Meldeformular!AC54,Kleingruppen!$A$7:$J$52,3,FALSE)),""))</f>
        <v/>
      </c>
      <c r="M46" s="193" t="str">
        <f>IF(A46="","",IF(Meldeformular!AC54&lt;&gt;"",IF(ISEVEN(Meldeformular!AC54)=TRUE,VLOOKUP(Meldeformular!AC54,Kleingruppen!$L$7:$U$52,10,FALSE),VLOOKUP(Meldeformular!AC54,Kleingruppen!$A$7:$J$52,10,FALSE)),""))</f>
        <v/>
      </c>
      <c r="N46" s="193" t="str">
        <f>IF(A46="","",IF(Meldeformular!AD54&lt;&gt;"",IF(ISEVEN(Meldeformular!AD54)=TRUE,VLOOKUP(Meldeformular!AD54,Großgruppen!$L$7:$U$58,3,FALSE),VLOOKUP(Meldeformular!AD54,Großgruppen!$A$7:$J$58,3,FALSE)),""))</f>
        <v/>
      </c>
      <c r="O46" t="str">
        <f>IF(A46="","",IF(Meldeformular!AD54&lt;&gt;"",IF(ISEVEN(Meldeformular!AD54)=TRUE,VLOOKUP(Meldeformular!AD54,Großgruppen!$L$7:$U$58,10,FALSE),VLOOKUP(Meldeformular!AD54,Großgruppen!$A$7:$J$58,10,FALSE)),""))</f>
        <v/>
      </c>
    </row>
    <row r="47" spans="1:15" x14ac:dyDescent="0.2">
      <c r="A47" s="188" t="str">
        <f>IF(Meldeformular!B55="","",Meldeformular!A55)</f>
        <v/>
      </c>
      <c r="B47" s="192" t="str">
        <f>IF(A47="","",Meldeformular!B55)</f>
        <v/>
      </c>
      <c r="C47" s="193" t="str">
        <f>IF(A47="","",Meldeformular!C55)</f>
        <v/>
      </c>
      <c r="D47" s="193" t="str">
        <f>IF(A47="","",'allg. Daten'!$C$6)</f>
        <v/>
      </c>
      <c r="E47" s="193" t="str">
        <f>IF(A47="","",Meldeformular!D55)</f>
        <v/>
      </c>
      <c r="F47" s="194" t="str">
        <f>IF(A47="","",Meldeformular!E55)</f>
        <v/>
      </c>
      <c r="G47" s="193" t="str">
        <f>IF(A47="","",Meldeformular!F55)</f>
        <v/>
      </c>
      <c r="H47" s="193" t="str">
        <f>IF(A47="","",IF(Meldeformular!Y55="ja",VLOOKUP(A47,Einzelkür_!$A$7:$E$106,5,FALSE),""))</f>
        <v/>
      </c>
      <c r="I47" s="193" t="str">
        <f>IF(A47="","",IF(Meldeformular!Z55&lt;&gt;"",IF(ISEVEN(Meldeformular!Z55)=TRUE,VLOOKUP(Meldeformular!Z55,Paarkür_!$H$6:$M$64,4,FALSE),VLOOKUP(Meldeformular!Z55,Paarkür_!$A$6:$F$64,4,FALSE)),""))</f>
        <v/>
      </c>
      <c r="J47" s="193" t="str">
        <f>IF(A47="","",IF(Meldeformular!AA55="ja",VLOOKUP(A47,Einzelkür!$A$7:$E$106,5,FALSE),""))</f>
        <v/>
      </c>
      <c r="K47" s="193" t="str">
        <f>IF(A47="","",IF(Meldeformular!AB55&lt;&gt;"",IF(ISEVEN(Meldeformular!AB55)=TRUE,VLOOKUP(Meldeformular!AB55,Paarkür!$H$6:$M$64,4,FALSE),VLOOKUP(Meldeformular!AB55,Paarkür!$A$6:$F$64,4,FALSE)),""))</f>
        <v/>
      </c>
      <c r="L47" s="193" t="str">
        <f>IF(A47="","",IF(Meldeformular!AC55&lt;&gt;"",IF(ISEVEN(Meldeformular!AC55)=TRUE,VLOOKUP(Meldeformular!AC55,Kleingruppen!$L$7:$U$52,3,FALSE),VLOOKUP(Meldeformular!AC55,Kleingruppen!$A$7:$J$52,3,FALSE)),""))</f>
        <v/>
      </c>
      <c r="M47" s="193" t="str">
        <f>IF(A47="","",IF(Meldeformular!AC55&lt;&gt;"",IF(ISEVEN(Meldeformular!AC55)=TRUE,VLOOKUP(Meldeformular!AC55,Kleingruppen!$L$7:$U$52,10,FALSE),VLOOKUP(Meldeformular!AC55,Kleingruppen!$A$7:$J$52,10,FALSE)),""))</f>
        <v/>
      </c>
      <c r="N47" s="193" t="str">
        <f>IF(A47="","",IF(Meldeformular!AD55&lt;&gt;"",IF(ISEVEN(Meldeformular!AD55)=TRUE,VLOOKUP(Meldeformular!AD55,Großgruppen!$L$7:$U$58,3,FALSE),VLOOKUP(Meldeformular!AD55,Großgruppen!$A$7:$J$58,3,FALSE)),""))</f>
        <v/>
      </c>
      <c r="O47" t="str">
        <f>IF(A47="","",IF(Meldeformular!AD55&lt;&gt;"",IF(ISEVEN(Meldeformular!AD55)=TRUE,VLOOKUP(Meldeformular!AD55,Großgruppen!$L$7:$U$58,10,FALSE),VLOOKUP(Meldeformular!AD55,Großgruppen!$A$7:$J$58,10,FALSE)),""))</f>
        <v/>
      </c>
    </row>
    <row r="48" spans="1:15" x14ac:dyDescent="0.2">
      <c r="A48" s="188" t="str">
        <f>IF(Meldeformular!B56="","",Meldeformular!A56)</f>
        <v/>
      </c>
      <c r="B48" s="192" t="str">
        <f>IF(A48="","",Meldeformular!B56)</f>
        <v/>
      </c>
      <c r="C48" s="193" t="str">
        <f>IF(A48="","",Meldeformular!C56)</f>
        <v/>
      </c>
      <c r="D48" s="193" t="str">
        <f>IF(A48="","",'allg. Daten'!$C$6)</f>
        <v/>
      </c>
      <c r="E48" s="193" t="str">
        <f>IF(A48="","",Meldeformular!D56)</f>
        <v/>
      </c>
      <c r="F48" s="194" t="str">
        <f>IF(A48="","",Meldeformular!E56)</f>
        <v/>
      </c>
      <c r="G48" s="193" t="str">
        <f>IF(A48="","",Meldeformular!F56)</f>
        <v/>
      </c>
      <c r="H48" s="193" t="str">
        <f>IF(A48="","",IF(Meldeformular!Y56="ja",VLOOKUP(A48,Einzelkür_!$A$7:$E$106,5,FALSE),""))</f>
        <v/>
      </c>
      <c r="I48" s="193" t="str">
        <f>IF(A48="","",IF(Meldeformular!Z56&lt;&gt;"",IF(ISEVEN(Meldeformular!Z56)=TRUE,VLOOKUP(Meldeformular!Z56,Paarkür_!$H$6:$M$64,4,FALSE),VLOOKUP(Meldeformular!Z56,Paarkür_!$A$6:$F$64,4,FALSE)),""))</f>
        <v/>
      </c>
      <c r="J48" s="193" t="str">
        <f>IF(A48="","",IF(Meldeformular!AA56="ja",VLOOKUP(A48,Einzelkür!$A$7:$E$106,5,FALSE),""))</f>
        <v/>
      </c>
      <c r="K48" s="193" t="str">
        <f>IF(A48="","",IF(Meldeformular!AB56&lt;&gt;"",IF(ISEVEN(Meldeformular!AB56)=TRUE,VLOOKUP(Meldeformular!AB56,Paarkür!$H$6:$M$64,4,FALSE),VLOOKUP(Meldeformular!AB56,Paarkür!$A$6:$F$64,4,FALSE)),""))</f>
        <v/>
      </c>
      <c r="L48" s="193" t="str">
        <f>IF(A48="","",IF(Meldeformular!AC56&lt;&gt;"",IF(ISEVEN(Meldeformular!AC56)=TRUE,VLOOKUP(Meldeformular!AC56,Kleingruppen!$L$7:$U$52,3,FALSE),VLOOKUP(Meldeformular!AC56,Kleingruppen!$A$7:$J$52,3,FALSE)),""))</f>
        <v/>
      </c>
      <c r="M48" s="193" t="str">
        <f>IF(A48="","",IF(Meldeformular!AC56&lt;&gt;"",IF(ISEVEN(Meldeformular!AC56)=TRUE,VLOOKUP(Meldeformular!AC56,Kleingruppen!$L$7:$U$52,10,FALSE),VLOOKUP(Meldeformular!AC56,Kleingruppen!$A$7:$J$52,10,FALSE)),""))</f>
        <v/>
      </c>
      <c r="N48" s="193" t="str">
        <f>IF(A48="","",IF(Meldeformular!AD56&lt;&gt;"",IF(ISEVEN(Meldeformular!AD56)=TRUE,VLOOKUP(Meldeformular!AD56,Großgruppen!$L$7:$U$58,3,FALSE),VLOOKUP(Meldeformular!AD56,Großgruppen!$A$7:$J$58,3,FALSE)),""))</f>
        <v/>
      </c>
      <c r="O48" t="str">
        <f>IF(A48="","",IF(Meldeformular!AD56&lt;&gt;"",IF(ISEVEN(Meldeformular!AD56)=TRUE,VLOOKUP(Meldeformular!AD56,Großgruppen!$L$7:$U$58,10,FALSE),VLOOKUP(Meldeformular!AD56,Großgruppen!$A$7:$J$58,10,FALSE)),""))</f>
        <v/>
      </c>
    </row>
    <row r="49" spans="1:15" x14ac:dyDescent="0.2">
      <c r="A49" s="188" t="str">
        <f>IF(Meldeformular!B57="","",Meldeformular!A57)</f>
        <v/>
      </c>
      <c r="B49" s="192" t="str">
        <f>IF(A49="","",Meldeformular!B57)</f>
        <v/>
      </c>
      <c r="C49" s="193" t="str">
        <f>IF(A49="","",Meldeformular!C57)</f>
        <v/>
      </c>
      <c r="D49" s="193" t="str">
        <f>IF(A49="","",'allg. Daten'!$C$6)</f>
        <v/>
      </c>
      <c r="E49" s="193" t="str">
        <f>IF(A49="","",Meldeformular!D57)</f>
        <v/>
      </c>
      <c r="F49" s="194" t="str">
        <f>IF(A49="","",Meldeformular!E57)</f>
        <v/>
      </c>
      <c r="G49" s="193" t="str">
        <f>IF(A49="","",Meldeformular!F57)</f>
        <v/>
      </c>
      <c r="H49" s="193" t="str">
        <f>IF(A49="","",IF(Meldeformular!Y57="ja",VLOOKUP(A49,Einzelkür_!$A$7:$E$106,5,FALSE),""))</f>
        <v/>
      </c>
      <c r="I49" s="193" t="str">
        <f>IF(A49="","",IF(Meldeformular!Z57&lt;&gt;"",IF(ISEVEN(Meldeformular!Z57)=TRUE,VLOOKUP(Meldeformular!Z57,Paarkür_!$H$6:$M$64,4,FALSE),VLOOKUP(Meldeformular!Z57,Paarkür_!$A$6:$F$64,4,FALSE)),""))</f>
        <v/>
      </c>
      <c r="J49" s="193" t="str">
        <f>IF(A49="","",IF(Meldeformular!AA57="ja",VLOOKUP(A49,Einzelkür!$A$7:$E$106,5,FALSE),""))</f>
        <v/>
      </c>
      <c r="K49" s="193" t="str">
        <f>IF(A49="","",IF(Meldeformular!AB57&lt;&gt;"",IF(ISEVEN(Meldeformular!AB57)=TRUE,VLOOKUP(Meldeformular!AB57,Paarkür!$H$6:$M$64,4,FALSE),VLOOKUP(Meldeformular!AB57,Paarkür!$A$6:$F$64,4,FALSE)),""))</f>
        <v/>
      </c>
      <c r="L49" s="193" t="str">
        <f>IF(A49="","",IF(Meldeformular!AC57&lt;&gt;"",IF(ISEVEN(Meldeformular!AC57)=TRUE,VLOOKUP(Meldeformular!AC57,Kleingruppen!$L$7:$U$52,3,FALSE),VLOOKUP(Meldeformular!AC57,Kleingruppen!$A$7:$J$52,3,FALSE)),""))</f>
        <v/>
      </c>
      <c r="M49" s="193" t="str">
        <f>IF(A49="","",IF(Meldeformular!AC57&lt;&gt;"",IF(ISEVEN(Meldeformular!AC57)=TRUE,VLOOKUP(Meldeformular!AC57,Kleingruppen!$L$7:$U$52,10,FALSE),VLOOKUP(Meldeformular!AC57,Kleingruppen!$A$7:$J$52,10,FALSE)),""))</f>
        <v/>
      </c>
      <c r="N49" s="193" t="str">
        <f>IF(A49="","",IF(Meldeformular!AD57&lt;&gt;"",IF(ISEVEN(Meldeformular!AD57)=TRUE,VLOOKUP(Meldeformular!AD57,Großgruppen!$L$7:$U$58,3,FALSE),VLOOKUP(Meldeformular!AD57,Großgruppen!$A$7:$J$58,3,FALSE)),""))</f>
        <v/>
      </c>
      <c r="O49" t="str">
        <f>IF(A49="","",IF(Meldeformular!AD57&lt;&gt;"",IF(ISEVEN(Meldeformular!AD57)=TRUE,VLOOKUP(Meldeformular!AD57,Großgruppen!$L$7:$U$58,10,FALSE),VLOOKUP(Meldeformular!AD57,Großgruppen!$A$7:$J$58,10,FALSE)),""))</f>
        <v/>
      </c>
    </row>
    <row r="50" spans="1:15" x14ac:dyDescent="0.2">
      <c r="A50" s="188" t="str">
        <f>IF(Meldeformular!B58="","",Meldeformular!A58)</f>
        <v/>
      </c>
      <c r="B50" s="192" t="str">
        <f>IF(A50="","",Meldeformular!B58)</f>
        <v/>
      </c>
      <c r="C50" s="193" t="str">
        <f>IF(A50="","",Meldeformular!C58)</f>
        <v/>
      </c>
      <c r="D50" s="193" t="str">
        <f>IF(A50="","",'allg. Daten'!$C$6)</f>
        <v/>
      </c>
      <c r="E50" s="193" t="str">
        <f>IF(A50="","",Meldeformular!D58)</f>
        <v/>
      </c>
      <c r="F50" s="194" t="str">
        <f>IF(A50="","",Meldeformular!E58)</f>
        <v/>
      </c>
      <c r="G50" s="193" t="str">
        <f>IF(A50="","",Meldeformular!F58)</f>
        <v/>
      </c>
      <c r="H50" s="193" t="str">
        <f>IF(A50="","",IF(Meldeformular!Y58="ja",VLOOKUP(A50,Einzelkür_!$A$7:$E$106,5,FALSE),""))</f>
        <v/>
      </c>
      <c r="I50" s="193" t="str">
        <f>IF(A50="","",IF(Meldeformular!Z58&lt;&gt;"",IF(ISEVEN(Meldeformular!Z58)=TRUE,VLOOKUP(Meldeformular!Z58,Paarkür_!$H$6:$M$64,4,FALSE),VLOOKUP(Meldeformular!Z58,Paarkür_!$A$6:$F$64,4,FALSE)),""))</f>
        <v/>
      </c>
      <c r="J50" s="193" t="str">
        <f>IF(A50="","",IF(Meldeformular!AA58="ja",VLOOKUP(A50,Einzelkür!$A$7:$E$106,5,FALSE),""))</f>
        <v/>
      </c>
      <c r="K50" s="193" t="str">
        <f>IF(A50="","",IF(Meldeformular!AB58&lt;&gt;"",IF(ISEVEN(Meldeformular!AB58)=TRUE,VLOOKUP(Meldeformular!AB58,Paarkür!$H$6:$M$64,4,FALSE),VLOOKUP(Meldeformular!AB58,Paarkür!$A$6:$F$64,4,FALSE)),""))</f>
        <v/>
      </c>
      <c r="L50" s="193" t="str">
        <f>IF(A50="","",IF(Meldeformular!AC58&lt;&gt;"",IF(ISEVEN(Meldeformular!AC58)=TRUE,VLOOKUP(Meldeformular!AC58,Kleingruppen!$L$7:$U$52,3,FALSE),VLOOKUP(Meldeformular!AC58,Kleingruppen!$A$7:$J$52,3,FALSE)),""))</f>
        <v/>
      </c>
      <c r="M50" s="193" t="str">
        <f>IF(A50="","",IF(Meldeformular!AC58&lt;&gt;"",IF(ISEVEN(Meldeformular!AC58)=TRUE,VLOOKUP(Meldeformular!AC58,Kleingruppen!$L$7:$U$52,10,FALSE),VLOOKUP(Meldeformular!AC58,Kleingruppen!$A$7:$J$52,10,FALSE)),""))</f>
        <v/>
      </c>
      <c r="N50" s="193" t="str">
        <f>IF(A50="","",IF(Meldeformular!AD58&lt;&gt;"",IF(ISEVEN(Meldeformular!AD58)=TRUE,VLOOKUP(Meldeformular!AD58,Großgruppen!$L$7:$U$58,3,FALSE),VLOOKUP(Meldeformular!AD58,Großgruppen!$A$7:$J$58,3,FALSE)),""))</f>
        <v/>
      </c>
      <c r="O50" t="str">
        <f>IF(A50="","",IF(Meldeformular!AD58&lt;&gt;"",IF(ISEVEN(Meldeformular!AD58)=TRUE,VLOOKUP(Meldeformular!AD58,Großgruppen!$L$7:$U$58,10,FALSE),VLOOKUP(Meldeformular!AD58,Großgruppen!$A$7:$J$58,10,FALSE)),""))</f>
        <v/>
      </c>
    </row>
    <row r="51" spans="1:15" x14ac:dyDescent="0.2">
      <c r="A51" s="188" t="str">
        <f>IF(Meldeformular!B59="","",Meldeformular!A59)</f>
        <v/>
      </c>
      <c r="B51" s="192" t="str">
        <f>IF(A51="","",Meldeformular!B59)</f>
        <v/>
      </c>
      <c r="C51" s="193" t="str">
        <f>IF(A51="","",Meldeformular!C59)</f>
        <v/>
      </c>
      <c r="D51" s="193" t="str">
        <f>IF(A51="","",'allg. Daten'!$C$6)</f>
        <v/>
      </c>
      <c r="E51" s="193" t="str">
        <f>IF(A51="","",Meldeformular!D59)</f>
        <v/>
      </c>
      <c r="F51" s="194" t="str">
        <f>IF(A51="","",Meldeformular!E59)</f>
        <v/>
      </c>
      <c r="G51" s="193" t="str">
        <f>IF(A51="","",Meldeformular!F59)</f>
        <v/>
      </c>
      <c r="H51" s="193" t="str">
        <f>IF(A51="","",IF(Meldeformular!Y59="ja",VLOOKUP(A51,Einzelkür_!$A$7:$E$106,5,FALSE),""))</f>
        <v/>
      </c>
      <c r="I51" s="193" t="str">
        <f>IF(A51="","",IF(Meldeformular!Z59&lt;&gt;"",IF(ISEVEN(Meldeformular!Z59)=TRUE,VLOOKUP(Meldeformular!Z59,Paarkür_!$H$6:$M$64,4,FALSE),VLOOKUP(Meldeformular!Z59,Paarkür_!$A$6:$F$64,4,FALSE)),""))</f>
        <v/>
      </c>
      <c r="J51" s="193" t="str">
        <f>IF(A51="","",IF(Meldeformular!AA59="ja",VLOOKUP(A51,Einzelkür!$A$7:$E$106,5,FALSE),""))</f>
        <v/>
      </c>
      <c r="K51" s="193" t="str">
        <f>IF(A51="","",IF(Meldeformular!AB59&lt;&gt;"",IF(ISEVEN(Meldeformular!AB59)=TRUE,VLOOKUP(Meldeformular!AB59,Paarkür!$H$6:$M$64,4,FALSE),VLOOKUP(Meldeformular!AB59,Paarkür!$A$6:$F$64,4,FALSE)),""))</f>
        <v/>
      </c>
      <c r="L51" s="193" t="str">
        <f>IF(A51="","",IF(Meldeformular!AC59&lt;&gt;"",IF(ISEVEN(Meldeformular!AC59)=TRUE,VLOOKUP(Meldeformular!AC59,Kleingruppen!$L$7:$U$52,3,FALSE),VLOOKUP(Meldeformular!AC59,Kleingruppen!$A$7:$J$52,3,FALSE)),""))</f>
        <v/>
      </c>
      <c r="M51" s="193" t="str">
        <f>IF(A51="","",IF(Meldeformular!AC59&lt;&gt;"",IF(ISEVEN(Meldeformular!AC59)=TRUE,VLOOKUP(Meldeformular!AC59,Kleingruppen!$L$7:$U$52,10,FALSE),VLOOKUP(Meldeformular!AC59,Kleingruppen!$A$7:$J$52,10,FALSE)),""))</f>
        <v/>
      </c>
      <c r="N51" s="193" t="str">
        <f>IF(A51="","",IF(Meldeformular!AD59&lt;&gt;"",IF(ISEVEN(Meldeformular!AD59)=TRUE,VLOOKUP(Meldeformular!AD59,Großgruppen!$L$7:$U$58,3,FALSE),VLOOKUP(Meldeformular!AD59,Großgruppen!$A$7:$J$58,3,FALSE)),""))</f>
        <v/>
      </c>
      <c r="O51" t="str">
        <f>IF(A51="","",IF(Meldeformular!AD59&lt;&gt;"",IF(ISEVEN(Meldeformular!AD59)=TRUE,VLOOKUP(Meldeformular!AD59,Großgruppen!$L$7:$U$58,10,FALSE),VLOOKUP(Meldeformular!AD59,Großgruppen!$A$7:$J$58,10,FALSE)),""))</f>
        <v/>
      </c>
    </row>
    <row r="52" spans="1:15" x14ac:dyDescent="0.2">
      <c r="A52" s="188" t="str">
        <f>IF(Meldeformular!B60="","",Meldeformular!A60)</f>
        <v/>
      </c>
      <c r="B52" s="192" t="str">
        <f>IF(A52="","",Meldeformular!B60)</f>
        <v/>
      </c>
      <c r="C52" s="193" t="str">
        <f>IF(A52="","",Meldeformular!C60)</f>
        <v/>
      </c>
      <c r="D52" s="193" t="str">
        <f>IF(A52="","",'allg. Daten'!$C$6)</f>
        <v/>
      </c>
      <c r="E52" s="193" t="str">
        <f>IF(A52="","",Meldeformular!D60)</f>
        <v/>
      </c>
      <c r="F52" s="194" t="str">
        <f>IF(A52="","",Meldeformular!E60)</f>
        <v/>
      </c>
      <c r="G52" s="193" t="str">
        <f>IF(A52="","",Meldeformular!F60)</f>
        <v/>
      </c>
      <c r="H52" s="193" t="str">
        <f>IF(A52="","",IF(Meldeformular!Y60="ja",VLOOKUP(A52,Einzelkür_!$A$7:$E$106,5,FALSE),""))</f>
        <v/>
      </c>
      <c r="I52" s="193" t="str">
        <f>IF(A52="","",IF(Meldeformular!Z60&lt;&gt;"",IF(ISEVEN(Meldeformular!Z60)=TRUE,VLOOKUP(Meldeformular!Z60,Paarkür_!$H$6:$M$64,4,FALSE),VLOOKUP(Meldeformular!Z60,Paarkür_!$A$6:$F$64,4,FALSE)),""))</f>
        <v/>
      </c>
      <c r="J52" s="193" t="str">
        <f>IF(A52="","",IF(Meldeformular!AA60="ja",VLOOKUP(A52,Einzelkür!$A$7:$E$106,5,FALSE),""))</f>
        <v/>
      </c>
      <c r="K52" s="193" t="str">
        <f>IF(A52="","",IF(Meldeformular!AB60&lt;&gt;"",IF(ISEVEN(Meldeformular!AB60)=TRUE,VLOOKUP(Meldeformular!AB60,Paarkür!$H$6:$M$64,4,FALSE),VLOOKUP(Meldeformular!AB60,Paarkür!$A$6:$F$64,4,FALSE)),""))</f>
        <v/>
      </c>
      <c r="L52" s="193" t="str">
        <f>IF(A52="","",IF(Meldeformular!AC60&lt;&gt;"",IF(ISEVEN(Meldeformular!AC60)=TRUE,VLOOKUP(Meldeformular!AC60,Kleingruppen!$L$7:$U$52,3,FALSE),VLOOKUP(Meldeformular!AC60,Kleingruppen!$A$7:$J$52,3,FALSE)),""))</f>
        <v/>
      </c>
      <c r="M52" s="193" t="str">
        <f>IF(A52="","",IF(Meldeformular!AC60&lt;&gt;"",IF(ISEVEN(Meldeformular!AC60)=TRUE,VLOOKUP(Meldeformular!AC60,Kleingruppen!$L$7:$U$52,10,FALSE),VLOOKUP(Meldeformular!AC60,Kleingruppen!$A$7:$J$52,10,FALSE)),""))</f>
        <v/>
      </c>
      <c r="N52" s="193" t="str">
        <f>IF(A52="","",IF(Meldeformular!AD60&lt;&gt;"",IF(ISEVEN(Meldeformular!AD60)=TRUE,VLOOKUP(Meldeformular!AD60,Großgruppen!$L$7:$U$58,3,FALSE),VLOOKUP(Meldeformular!AD60,Großgruppen!$A$7:$J$58,3,FALSE)),""))</f>
        <v/>
      </c>
      <c r="O52" t="str">
        <f>IF(A52="","",IF(Meldeformular!AD60&lt;&gt;"",IF(ISEVEN(Meldeformular!AD60)=TRUE,VLOOKUP(Meldeformular!AD60,Großgruppen!$L$7:$U$58,10,FALSE),VLOOKUP(Meldeformular!AD60,Großgruppen!$A$7:$J$58,10,FALSE)),""))</f>
        <v/>
      </c>
    </row>
    <row r="53" spans="1:15" x14ac:dyDescent="0.2">
      <c r="A53" s="188" t="str">
        <f>IF(Meldeformular!B61="","",Meldeformular!A61)</f>
        <v/>
      </c>
      <c r="B53" s="192" t="str">
        <f>IF(A53="","",Meldeformular!B61)</f>
        <v/>
      </c>
      <c r="C53" s="193" t="str">
        <f>IF(A53="","",Meldeformular!C61)</f>
        <v/>
      </c>
      <c r="D53" s="193" t="str">
        <f>IF(A53="","",'allg. Daten'!$C$6)</f>
        <v/>
      </c>
      <c r="E53" s="193" t="str">
        <f>IF(A53="","",Meldeformular!D61)</f>
        <v/>
      </c>
      <c r="F53" s="194" t="str">
        <f>IF(A53="","",Meldeformular!E61)</f>
        <v/>
      </c>
      <c r="G53" s="193" t="str">
        <f>IF(A53="","",Meldeformular!F61)</f>
        <v/>
      </c>
      <c r="H53" s="193" t="str">
        <f>IF(A53="","",IF(Meldeformular!Y61="ja",VLOOKUP(A53,Einzelkür_!$A$7:$E$106,5,FALSE),""))</f>
        <v/>
      </c>
      <c r="I53" s="193" t="str">
        <f>IF(A53="","",IF(Meldeformular!Z61&lt;&gt;"",IF(ISEVEN(Meldeformular!Z61)=TRUE,VLOOKUP(Meldeformular!Z61,Paarkür_!$H$6:$M$64,4,FALSE),VLOOKUP(Meldeformular!Z61,Paarkür_!$A$6:$F$64,4,FALSE)),""))</f>
        <v/>
      </c>
      <c r="J53" s="193" t="str">
        <f>IF(A53="","",IF(Meldeformular!AA61="ja",VLOOKUP(A53,Einzelkür!$A$7:$E$106,5,FALSE),""))</f>
        <v/>
      </c>
      <c r="K53" s="193" t="str">
        <f>IF(A53="","",IF(Meldeformular!AB61&lt;&gt;"",IF(ISEVEN(Meldeformular!AB61)=TRUE,VLOOKUP(Meldeformular!AB61,Paarkür!$H$6:$M$64,4,FALSE),VLOOKUP(Meldeformular!AB61,Paarkür!$A$6:$F$64,4,FALSE)),""))</f>
        <v/>
      </c>
      <c r="L53" s="193" t="str">
        <f>IF(A53="","",IF(Meldeformular!AC61&lt;&gt;"",IF(ISEVEN(Meldeformular!AC61)=TRUE,VLOOKUP(Meldeformular!AC61,Kleingruppen!$L$7:$U$52,3,FALSE),VLOOKUP(Meldeformular!AC61,Kleingruppen!$A$7:$J$52,3,FALSE)),""))</f>
        <v/>
      </c>
      <c r="M53" s="193" t="str">
        <f>IF(A53="","",IF(Meldeformular!AC61&lt;&gt;"",IF(ISEVEN(Meldeformular!AC61)=TRUE,VLOOKUP(Meldeformular!AC61,Kleingruppen!$L$7:$U$52,10,FALSE),VLOOKUP(Meldeformular!AC61,Kleingruppen!$A$7:$J$52,10,FALSE)),""))</f>
        <v/>
      </c>
      <c r="N53" s="193" t="str">
        <f>IF(A53="","",IF(Meldeformular!AD61&lt;&gt;"",IF(ISEVEN(Meldeformular!AD61)=TRUE,VLOOKUP(Meldeformular!AD61,Großgruppen!$L$7:$U$58,3,FALSE),VLOOKUP(Meldeformular!AD61,Großgruppen!$A$7:$J$58,3,FALSE)),""))</f>
        <v/>
      </c>
      <c r="O53" t="str">
        <f>IF(A53="","",IF(Meldeformular!AD61&lt;&gt;"",IF(ISEVEN(Meldeformular!AD61)=TRUE,VLOOKUP(Meldeformular!AD61,Großgruppen!$L$7:$U$58,10,FALSE),VLOOKUP(Meldeformular!AD61,Großgruppen!$A$7:$J$58,10,FALSE)),""))</f>
        <v/>
      </c>
    </row>
    <row r="54" spans="1:15" x14ac:dyDescent="0.2">
      <c r="A54" s="188" t="str">
        <f>IF(Meldeformular!B62="","",Meldeformular!A62)</f>
        <v/>
      </c>
      <c r="B54" s="192" t="str">
        <f>IF(A54="","",Meldeformular!B62)</f>
        <v/>
      </c>
      <c r="C54" s="193" t="str">
        <f>IF(A54="","",Meldeformular!C62)</f>
        <v/>
      </c>
      <c r="D54" s="193" t="str">
        <f>IF(A54="","",'allg. Daten'!$C$6)</f>
        <v/>
      </c>
      <c r="E54" s="193" t="str">
        <f>IF(A54="","",Meldeformular!D62)</f>
        <v/>
      </c>
      <c r="F54" s="194" t="str">
        <f>IF(A54="","",Meldeformular!E62)</f>
        <v/>
      </c>
      <c r="G54" s="193" t="str">
        <f>IF(A54="","",Meldeformular!F62)</f>
        <v/>
      </c>
      <c r="H54" s="193" t="str">
        <f>IF(A54="","",IF(Meldeformular!Y62="ja",VLOOKUP(A54,Einzelkür_!$A$7:$E$106,5,FALSE),""))</f>
        <v/>
      </c>
      <c r="I54" s="193" t="str">
        <f>IF(A54="","",IF(Meldeformular!Z62&lt;&gt;"",IF(ISEVEN(Meldeformular!Z62)=TRUE,VLOOKUP(Meldeformular!Z62,Paarkür_!$H$6:$M$64,4,FALSE),VLOOKUP(Meldeformular!Z62,Paarkür_!$A$6:$F$64,4,FALSE)),""))</f>
        <v/>
      </c>
      <c r="J54" s="193" t="str">
        <f>IF(A54="","",IF(Meldeformular!AA62="ja",VLOOKUP(A54,Einzelkür!$A$7:$E$106,5,FALSE),""))</f>
        <v/>
      </c>
      <c r="K54" s="193" t="str">
        <f>IF(A54="","",IF(Meldeformular!AB62&lt;&gt;"",IF(ISEVEN(Meldeformular!AB62)=TRUE,VLOOKUP(Meldeformular!AB62,Paarkür!$H$6:$M$64,4,FALSE),VLOOKUP(Meldeformular!AB62,Paarkür!$A$6:$F$64,4,FALSE)),""))</f>
        <v/>
      </c>
      <c r="L54" s="193" t="str">
        <f>IF(A54="","",IF(Meldeformular!AC62&lt;&gt;"",IF(ISEVEN(Meldeformular!AC62)=TRUE,VLOOKUP(Meldeformular!AC62,Kleingruppen!$L$7:$U$52,3,FALSE),VLOOKUP(Meldeformular!AC62,Kleingruppen!$A$7:$J$52,3,FALSE)),""))</f>
        <v/>
      </c>
      <c r="M54" s="193" t="str">
        <f>IF(A54="","",IF(Meldeformular!AC62&lt;&gt;"",IF(ISEVEN(Meldeformular!AC62)=TRUE,VLOOKUP(Meldeformular!AC62,Kleingruppen!$L$7:$U$52,10,FALSE),VLOOKUP(Meldeformular!AC62,Kleingruppen!$A$7:$J$52,10,FALSE)),""))</f>
        <v/>
      </c>
      <c r="N54" s="193" t="str">
        <f>IF(A54="","",IF(Meldeformular!AD62&lt;&gt;"",IF(ISEVEN(Meldeformular!AD62)=TRUE,VLOOKUP(Meldeformular!AD62,Großgruppen!$L$7:$U$58,3,FALSE),VLOOKUP(Meldeformular!AD62,Großgruppen!$A$7:$J$58,3,FALSE)),""))</f>
        <v/>
      </c>
      <c r="O54" t="str">
        <f>IF(A54="","",IF(Meldeformular!AD62&lt;&gt;"",IF(ISEVEN(Meldeformular!AD62)=TRUE,VLOOKUP(Meldeformular!AD62,Großgruppen!$L$7:$U$58,10,FALSE),VLOOKUP(Meldeformular!AD62,Großgruppen!$A$7:$J$58,10,FALSE)),""))</f>
        <v/>
      </c>
    </row>
    <row r="55" spans="1:15" x14ac:dyDescent="0.2">
      <c r="A55" s="188" t="str">
        <f>IF(Meldeformular!B63="","",Meldeformular!A63)</f>
        <v/>
      </c>
      <c r="B55" s="192" t="str">
        <f>IF(A55="","",Meldeformular!B63)</f>
        <v/>
      </c>
      <c r="C55" s="193" t="str">
        <f>IF(A55="","",Meldeformular!C63)</f>
        <v/>
      </c>
      <c r="D55" s="193" t="str">
        <f>IF(A55="","",'allg. Daten'!$C$6)</f>
        <v/>
      </c>
      <c r="E55" s="193" t="str">
        <f>IF(A55="","",Meldeformular!D63)</f>
        <v/>
      </c>
      <c r="F55" s="194" t="str">
        <f>IF(A55="","",Meldeformular!E63)</f>
        <v/>
      </c>
      <c r="G55" s="193" t="str">
        <f>IF(A55="","",Meldeformular!F63)</f>
        <v/>
      </c>
      <c r="H55" s="193" t="str">
        <f>IF(A55="","",IF(Meldeformular!Y63="ja",VLOOKUP(A55,Einzelkür_!$A$7:$E$106,5,FALSE),""))</f>
        <v/>
      </c>
      <c r="I55" s="193" t="str">
        <f>IF(A55="","",IF(Meldeformular!Z63&lt;&gt;"",IF(ISEVEN(Meldeformular!Z63)=TRUE,VLOOKUP(Meldeformular!Z63,Paarkür_!$H$6:$M$64,4,FALSE),VLOOKUP(Meldeformular!Z63,Paarkür_!$A$6:$F$64,4,FALSE)),""))</f>
        <v/>
      </c>
      <c r="J55" s="193" t="str">
        <f>IF(A55="","",IF(Meldeformular!AA63="ja",VLOOKUP(A55,Einzelkür!$A$7:$E$106,5,FALSE),""))</f>
        <v/>
      </c>
      <c r="K55" s="193" t="str">
        <f>IF(A55="","",IF(Meldeformular!AB63&lt;&gt;"",IF(ISEVEN(Meldeformular!AB63)=TRUE,VLOOKUP(Meldeformular!AB63,Paarkür!$H$6:$M$64,4,FALSE),VLOOKUP(Meldeformular!AB63,Paarkür!$A$6:$F$64,4,FALSE)),""))</f>
        <v/>
      </c>
      <c r="L55" s="193" t="str">
        <f>IF(A55="","",IF(Meldeformular!AC63&lt;&gt;"",IF(ISEVEN(Meldeformular!AC63)=TRUE,VLOOKUP(Meldeformular!AC63,Kleingruppen!$L$7:$U$52,3,FALSE),VLOOKUP(Meldeformular!AC63,Kleingruppen!$A$7:$J$52,3,FALSE)),""))</f>
        <v/>
      </c>
      <c r="M55" s="193" t="str">
        <f>IF(A55="","",IF(Meldeformular!AC63&lt;&gt;"",IF(ISEVEN(Meldeformular!AC63)=TRUE,VLOOKUP(Meldeformular!AC63,Kleingruppen!$L$7:$U$52,10,FALSE),VLOOKUP(Meldeformular!AC63,Kleingruppen!$A$7:$J$52,10,FALSE)),""))</f>
        <v/>
      </c>
      <c r="N55" s="193" t="str">
        <f>IF(A55="","",IF(Meldeformular!AD63&lt;&gt;"",IF(ISEVEN(Meldeformular!AD63)=TRUE,VLOOKUP(Meldeformular!AD63,Großgruppen!$L$7:$U$58,3,FALSE),VLOOKUP(Meldeformular!AD63,Großgruppen!$A$7:$J$58,3,FALSE)),""))</f>
        <v/>
      </c>
      <c r="O55" t="str">
        <f>IF(A55="","",IF(Meldeformular!AD63&lt;&gt;"",IF(ISEVEN(Meldeformular!AD63)=TRUE,VLOOKUP(Meldeformular!AD63,Großgruppen!$L$7:$U$58,10,FALSE),VLOOKUP(Meldeformular!AD63,Großgruppen!$A$7:$J$58,10,FALSE)),""))</f>
        <v/>
      </c>
    </row>
    <row r="56" spans="1:15" x14ac:dyDescent="0.2">
      <c r="A56" s="188" t="str">
        <f>IF(Meldeformular!B64="","",Meldeformular!A64)</f>
        <v/>
      </c>
      <c r="B56" s="192" t="str">
        <f>IF(A56="","",Meldeformular!B64)</f>
        <v/>
      </c>
      <c r="C56" s="193" t="str">
        <f>IF(A56="","",Meldeformular!C64)</f>
        <v/>
      </c>
      <c r="D56" s="193" t="str">
        <f>IF(A56="","",'allg. Daten'!$C$6)</f>
        <v/>
      </c>
      <c r="E56" s="193" t="str">
        <f>IF(A56="","",Meldeformular!D64)</f>
        <v/>
      </c>
      <c r="F56" s="194" t="str">
        <f>IF(A56="","",Meldeformular!E64)</f>
        <v/>
      </c>
      <c r="G56" s="193" t="str">
        <f>IF(A56="","",Meldeformular!F64)</f>
        <v/>
      </c>
      <c r="H56" s="193" t="str">
        <f>IF(A56="","",IF(Meldeformular!Y64="ja",VLOOKUP(A56,Einzelkür_!$A$7:$E$106,5,FALSE),""))</f>
        <v/>
      </c>
      <c r="I56" s="193" t="str">
        <f>IF(A56="","",IF(Meldeformular!Z64&lt;&gt;"",IF(ISEVEN(Meldeformular!Z64)=TRUE,VLOOKUP(Meldeformular!Z64,Paarkür_!$H$6:$M$64,4,FALSE),VLOOKUP(Meldeformular!Z64,Paarkür_!$A$6:$F$64,4,FALSE)),""))</f>
        <v/>
      </c>
      <c r="J56" s="193" t="str">
        <f>IF(A56="","",IF(Meldeformular!AA64="ja",VLOOKUP(A56,Einzelkür!$A$7:$E$106,5,FALSE),""))</f>
        <v/>
      </c>
      <c r="K56" s="193" t="str">
        <f>IF(A56="","",IF(Meldeformular!AB64&lt;&gt;"",IF(ISEVEN(Meldeformular!AB64)=TRUE,VLOOKUP(Meldeformular!AB64,Paarkür!$H$6:$M$64,4,FALSE),VLOOKUP(Meldeformular!AB64,Paarkür!$A$6:$F$64,4,FALSE)),""))</f>
        <v/>
      </c>
      <c r="L56" s="193" t="str">
        <f>IF(A56="","",IF(Meldeformular!AC64&lt;&gt;"",IF(ISEVEN(Meldeformular!AC64)=TRUE,VLOOKUP(Meldeformular!AC64,Kleingruppen!$L$7:$U$52,3,FALSE),VLOOKUP(Meldeformular!AC64,Kleingruppen!$A$7:$J$52,3,FALSE)),""))</f>
        <v/>
      </c>
      <c r="M56" s="193" t="str">
        <f>IF(A56="","",IF(Meldeformular!AC64&lt;&gt;"",IF(ISEVEN(Meldeformular!AC64)=TRUE,VLOOKUP(Meldeformular!AC64,Kleingruppen!$L$7:$U$52,10,FALSE),VLOOKUP(Meldeformular!AC64,Kleingruppen!$A$7:$J$52,10,FALSE)),""))</f>
        <v/>
      </c>
      <c r="N56" s="193" t="str">
        <f>IF(A56="","",IF(Meldeformular!AD64&lt;&gt;"",IF(ISEVEN(Meldeformular!AD64)=TRUE,VLOOKUP(Meldeformular!AD64,Großgruppen!$L$7:$U$58,3,FALSE),VLOOKUP(Meldeformular!AD64,Großgruppen!$A$7:$J$58,3,FALSE)),""))</f>
        <v/>
      </c>
      <c r="O56" t="str">
        <f>IF(A56="","",IF(Meldeformular!AD64&lt;&gt;"",IF(ISEVEN(Meldeformular!AD64)=TRUE,VLOOKUP(Meldeformular!AD64,Großgruppen!$L$7:$U$58,10,FALSE),VLOOKUP(Meldeformular!AD64,Großgruppen!$A$7:$J$58,10,FALSE)),""))</f>
        <v/>
      </c>
    </row>
    <row r="57" spans="1:15" x14ac:dyDescent="0.2">
      <c r="A57" s="188" t="str">
        <f>IF(Meldeformular!B65="","",Meldeformular!A65)</f>
        <v/>
      </c>
      <c r="B57" s="192" t="str">
        <f>IF(A57="","",Meldeformular!B65)</f>
        <v/>
      </c>
      <c r="C57" s="193" t="str">
        <f>IF(A57="","",Meldeformular!C65)</f>
        <v/>
      </c>
      <c r="D57" s="193" t="str">
        <f>IF(A57="","",'allg. Daten'!$C$6)</f>
        <v/>
      </c>
      <c r="E57" s="193" t="str">
        <f>IF(A57="","",Meldeformular!D65)</f>
        <v/>
      </c>
      <c r="F57" s="194" t="str">
        <f>IF(A57="","",Meldeformular!E65)</f>
        <v/>
      </c>
      <c r="G57" s="193" t="str">
        <f>IF(A57="","",Meldeformular!F65)</f>
        <v/>
      </c>
      <c r="H57" s="193" t="str">
        <f>IF(A57="","",IF(Meldeformular!Y65="ja",VLOOKUP(A57,Einzelkür_!$A$7:$E$106,5,FALSE),""))</f>
        <v/>
      </c>
      <c r="I57" s="193" t="str">
        <f>IF(A57="","",IF(Meldeformular!Z65&lt;&gt;"",IF(ISEVEN(Meldeformular!Z65)=TRUE,VLOOKUP(Meldeformular!Z65,Paarkür_!$H$6:$M$64,4,FALSE),VLOOKUP(Meldeformular!Z65,Paarkür_!$A$6:$F$64,4,FALSE)),""))</f>
        <v/>
      </c>
      <c r="J57" s="193" t="str">
        <f>IF(A57="","",IF(Meldeformular!AA65="ja",VLOOKUP(A57,Einzelkür!$A$7:$E$106,5,FALSE),""))</f>
        <v/>
      </c>
      <c r="K57" s="193" t="str">
        <f>IF(A57="","",IF(Meldeformular!AB65&lt;&gt;"",IF(ISEVEN(Meldeformular!AB65)=TRUE,VLOOKUP(Meldeformular!AB65,Paarkür!$H$6:$M$64,4,FALSE),VLOOKUP(Meldeformular!AB65,Paarkür!$A$6:$F$64,4,FALSE)),""))</f>
        <v/>
      </c>
      <c r="L57" s="193" t="str">
        <f>IF(A57="","",IF(Meldeformular!AC65&lt;&gt;"",IF(ISEVEN(Meldeformular!AC65)=TRUE,VLOOKUP(Meldeformular!AC65,Kleingruppen!$L$7:$U$52,3,FALSE),VLOOKUP(Meldeformular!AC65,Kleingruppen!$A$7:$J$52,3,FALSE)),""))</f>
        <v/>
      </c>
      <c r="M57" s="193" t="str">
        <f>IF(A57="","",IF(Meldeformular!AC65&lt;&gt;"",IF(ISEVEN(Meldeformular!AC65)=TRUE,VLOOKUP(Meldeformular!AC65,Kleingruppen!$L$7:$U$52,10,FALSE),VLOOKUP(Meldeformular!AC65,Kleingruppen!$A$7:$J$52,10,FALSE)),""))</f>
        <v/>
      </c>
      <c r="N57" s="193" t="str">
        <f>IF(A57="","",IF(Meldeformular!AD65&lt;&gt;"",IF(ISEVEN(Meldeformular!AD65)=TRUE,VLOOKUP(Meldeformular!AD65,Großgruppen!$L$7:$U$58,3,FALSE),VLOOKUP(Meldeformular!AD65,Großgruppen!$A$7:$J$58,3,FALSE)),""))</f>
        <v/>
      </c>
      <c r="O57" t="str">
        <f>IF(A57="","",IF(Meldeformular!AD65&lt;&gt;"",IF(ISEVEN(Meldeformular!AD65)=TRUE,VLOOKUP(Meldeformular!AD65,Großgruppen!$L$7:$U$58,10,FALSE),VLOOKUP(Meldeformular!AD65,Großgruppen!$A$7:$J$58,10,FALSE)),""))</f>
        <v/>
      </c>
    </row>
    <row r="58" spans="1:15" x14ac:dyDescent="0.2">
      <c r="A58" s="188" t="str">
        <f>IF(Meldeformular!B66="","",Meldeformular!A66)</f>
        <v/>
      </c>
      <c r="B58" s="192" t="str">
        <f>IF(A58="","",Meldeformular!B66)</f>
        <v/>
      </c>
      <c r="C58" s="193" t="str">
        <f>IF(A58="","",Meldeformular!C66)</f>
        <v/>
      </c>
      <c r="D58" s="193" t="str">
        <f>IF(A58="","",'allg. Daten'!$C$6)</f>
        <v/>
      </c>
      <c r="E58" s="193" t="str">
        <f>IF(A58="","",Meldeformular!D66)</f>
        <v/>
      </c>
      <c r="F58" s="194" t="str">
        <f>IF(A58="","",Meldeformular!E66)</f>
        <v/>
      </c>
      <c r="G58" s="193" t="str">
        <f>IF(A58="","",Meldeformular!F66)</f>
        <v/>
      </c>
      <c r="H58" s="193" t="str">
        <f>IF(A58="","",IF(Meldeformular!Y66="ja",VLOOKUP(A58,Einzelkür_!$A$7:$E$106,5,FALSE),""))</f>
        <v/>
      </c>
      <c r="I58" s="193" t="str">
        <f>IF(A58="","",IF(Meldeformular!Z66&lt;&gt;"",IF(ISEVEN(Meldeformular!Z66)=TRUE,VLOOKUP(Meldeformular!Z66,Paarkür_!$H$6:$M$64,4,FALSE),VLOOKUP(Meldeformular!Z66,Paarkür_!$A$6:$F$64,4,FALSE)),""))</f>
        <v/>
      </c>
      <c r="J58" s="193" t="str">
        <f>IF(A58="","",IF(Meldeformular!AA66="ja",VLOOKUP(A58,Einzelkür!$A$7:$E$106,5,FALSE),""))</f>
        <v/>
      </c>
      <c r="K58" s="193" t="str">
        <f>IF(A58="","",IF(Meldeformular!AB66&lt;&gt;"",IF(ISEVEN(Meldeformular!AB66)=TRUE,VLOOKUP(Meldeformular!AB66,Paarkür!$H$6:$M$64,4,FALSE),VLOOKUP(Meldeformular!AB66,Paarkür!$A$6:$F$64,4,FALSE)),""))</f>
        <v/>
      </c>
      <c r="L58" s="193" t="str">
        <f>IF(A58="","",IF(Meldeformular!AC66&lt;&gt;"",IF(ISEVEN(Meldeformular!AC66)=TRUE,VLOOKUP(Meldeformular!AC66,Kleingruppen!$L$7:$U$52,3,FALSE),VLOOKUP(Meldeformular!AC66,Kleingruppen!$A$7:$J$52,3,FALSE)),""))</f>
        <v/>
      </c>
      <c r="M58" s="193" t="str">
        <f>IF(A58="","",IF(Meldeformular!AC66&lt;&gt;"",IF(ISEVEN(Meldeformular!AC66)=TRUE,VLOOKUP(Meldeformular!AC66,Kleingruppen!$L$7:$U$52,10,FALSE),VLOOKUP(Meldeformular!AC66,Kleingruppen!$A$7:$J$52,10,FALSE)),""))</f>
        <v/>
      </c>
      <c r="N58" s="193" t="str">
        <f>IF(A58="","",IF(Meldeformular!AD66&lt;&gt;"",IF(ISEVEN(Meldeformular!AD66)=TRUE,VLOOKUP(Meldeformular!AD66,Großgruppen!$L$7:$U$58,3,FALSE),VLOOKUP(Meldeformular!AD66,Großgruppen!$A$7:$J$58,3,FALSE)),""))</f>
        <v/>
      </c>
      <c r="O58" t="str">
        <f>IF(A58="","",IF(Meldeformular!AD66&lt;&gt;"",IF(ISEVEN(Meldeformular!AD66)=TRUE,VLOOKUP(Meldeformular!AD66,Großgruppen!$L$7:$U$58,10,FALSE),VLOOKUP(Meldeformular!AD66,Großgruppen!$A$7:$J$58,10,FALSE)),""))</f>
        <v/>
      </c>
    </row>
    <row r="59" spans="1:15" x14ac:dyDescent="0.2">
      <c r="A59" s="188" t="str">
        <f>IF(Meldeformular!B67="","",Meldeformular!A67)</f>
        <v/>
      </c>
      <c r="B59" s="192" t="str">
        <f>IF(A59="","",Meldeformular!B67)</f>
        <v/>
      </c>
      <c r="C59" s="193" t="str">
        <f>IF(A59="","",Meldeformular!C67)</f>
        <v/>
      </c>
      <c r="D59" s="193" t="str">
        <f>IF(A59="","",'allg. Daten'!$C$6)</f>
        <v/>
      </c>
      <c r="E59" s="193" t="str">
        <f>IF(A59="","",Meldeformular!D67)</f>
        <v/>
      </c>
      <c r="F59" s="194" t="str">
        <f>IF(A59="","",Meldeformular!E67)</f>
        <v/>
      </c>
      <c r="G59" s="193" t="str">
        <f>IF(A59="","",Meldeformular!F67)</f>
        <v/>
      </c>
      <c r="H59" s="193" t="str">
        <f>IF(A59="","",IF(Meldeformular!Y67="ja",VLOOKUP(A59,Einzelkür_!$A$7:$E$106,5,FALSE),""))</f>
        <v/>
      </c>
      <c r="I59" s="193" t="str">
        <f>IF(A59="","",IF(Meldeformular!Z67&lt;&gt;"",IF(ISEVEN(Meldeformular!Z67)=TRUE,VLOOKUP(Meldeformular!Z67,Paarkür_!$H$6:$M$64,4,FALSE),VLOOKUP(Meldeformular!Z67,Paarkür_!$A$6:$F$64,4,FALSE)),""))</f>
        <v/>
      </c>
      <c r="J59" s="193" t="str">
        <f>IF(A59="","",IF(Meldeformular!AA67="ja",VLOOKUP(A59,Einzelkür!$A$7:$E$106,5,FALSE),""))</f>
        <v/>
      </c>
      <c r="K59" s="193" t="str">
        <f>IF(A59="","",IF(Meldeformular!AB67&lt;&gt;"",IF(ISEVEN(Meldeformular!AB67)=TRUE,VLOOKUP(Meldeformular!AB67,Paarkür!$H$6:$M$64,4,FALSE),VLOOKUP(Meldeformular!AB67,Paarkür!$A$6:$F$64,4,FALSE)),""))</f>
        <v/>
      </c>
      <c r="L59" s="193" t="str">
        <f>IF(A59="","",IF(Meldeformular!AC67&lt;&gt;"",IF(ISEVEN(Meldeformular!AC67)=TRUE,VLOOKUP(Meldeformular!AC67,Kleingruppen!$L$7:$U$52,3,FALSE),VLOOKUP(Meldeformular!AC67,Kleingruppen!$A$7:$J$52,3,FALSE)),""))</f>
        <v/>
      </c>
      <c r="M59" s="193" t="str">
        <f>IF(A59="","",IF(Meldeformular!AC67&lt;&gt;"",IF(ISEVEN(Meldeformular!AC67)=TRUE,VLOOKUP(Meldeformular!AC67,Kleingruppen!$L$7:$U$52,10,FALSE),VLOOKUP(Meldeformular!AC67,Kleingruppen!$A$7:$J$52,10,FALSE)),""))</f>
        <v/>
      </c>
      <c r="N59" s="193" t="str">
        <f>IF(A59="","",IF(Meldeformular!AD67&lt;&gt;"",IF(ISEVEN(Meldeformular!AD67)=TRUE,VLOOKUP(Meldeformular!AD67,Großgruppen!$L$7:$U$58,3,FALSE),VLOOKUP(Meldeformular!AD67,Großgruppen!$A$7:$J$58,3,FALSE)),""))</f>
        <v/>
      </c>
      <c r="O59" t="str">
        <f>IF(A59="","",IF(Meldeformular!AD67&lt;&gt;"",IF(ISEVEN(Meldeformular!AD67)=TRUE,VLOOKUP(Meldeformular!AD67,Großgruppen!$L$7:$U$58,10,FALSE),VLOOKUP(Meldeformular!AD67,Großgruppen!$A$7:$J$58,10,FALSE)),""))</f>
        <v/>
      </c>
    </row>
    <row r="60" spans="1:15" x14ac:dyDescent="0.2">
      <c r="A60" s="188" t="str">
        <f>IF(Meldeformular!B68="","",Meldeformular!A68)</f>
        <v/>
      </c>
      <c r="B60" s="192" t="str">
        <f>IF(A60="","",Meldeformular!B68)</f>
        <v/>
      </c>
      <c r="C60" s="193" t="str">
        <f>IF(A60="","",Meldeformular!C68)</f>
        <v/>
      </c>
      <c r="D60" s="193" t="str">
        <f>IF(A60="","",'allg. Daten'!$C$6)</f>
        <v/>
      </c>
      <c r="E60" s="193" t="str">
        <f>IF(A60="","",Meldeformular!D68)</f>
        <v/>
      </c>
      <c r="F60" s="194" t="str">
        <f>IF(A60="","",Meldeformular!E68)</f>
        <v/>
      </c>
      <c r="G60" s="193" t="str">
        <f>IF(A60="","",Meldeformular!F68)</f>
        <v/>
      </c>
      <c r="H60" s="193" t="str">
        <f>IF(A60="","",IF(Meldeformular!Y68="ja",VLOOKUP(A60,Einzelkür_!$A$7:$E$106,5,FALSE),""))</f>
        <v/>
      </c>
      <c r="I60" s="193" t="str">
        <f>IF(A60="","",IF(Meldeformular!Z68&lt;&gt;"",IF(ISEVEN(Meldeformular!Z68)=TRUE,VLOOKUP(Meldeformular!Z68,Paarkür_!$H$6:$M$64,4,FALSE),VLOOKUP(Meldeformular!Z68,Paarkür_!$A$6:$F$64,4,FALSE)),""))</f>
        <v/>
      </c>
      <c r="J60" s="193" t="str">
        <f>IF(A60="","",IF(Meldeformular!AA68="ja",VLOOKUP(A60,Einzelkür!$A$7:$E$106,5,FALSE),""))</f>
        <v/>
      </c>
      <c r="K60" s="193" t="str">
        <f>IF(A60="","",IF(Meldeformular!AB68&lt;&gt;"",IF(ISEVEN(Meldeformular!AB68)=TRUE,VLOOKUP(Meldeformular!AB68,Paarkür!$H$6:$M$64,4,FALSE),VLOOKUP(Meldeformular!AB68,Paarkür!$A$6:$F$64,4,FALSE)),""))</f>
        <v/>
      </c>
      <c r="L60" s="193" t="str">
        <f>IF(A60="","",IF(Meldeformular!AC68&lt;&gt;"",IF(ISEVEN(Meldeformular!AC68)=TRUE,VLOOKUP(Meldeformular!AC68,Kleingruppen!$L$7:$U$52,3,FALSE),VLOOKUP(Meldeformular!AC68,Kleingruppen!$A$7:$J$52,3,FALSE)),""))</f>
        <v/>
      </c>
      <c r="M60" s="193" t="str">
        <f>IF(A60="","",IF(Meldeformular!AC68&lt;&gt;"",IF(ISEVEN(Meldeformular!AC68)=TRUE,VLOOKUP(Meldeformular!AC68,Kleingruppen!$L$7:$U$52,10,FALSE),VLOOKUP(Meldeformular!AC68,Kleingruppen!$A$7:$J$52,10,FALSE)),""))</f>
        <v/>
      </c>
      <c r="N60" s="193" t="str">
        <f>IF(A60="","",IF(Meldeformular!AD68&lt;&gt;"",IF(ISEVEN(Meldeformular!AD68)=TRUE,VLOOKUP(Meldeformular!AD68,Großgruppen!$L$7:$U$58,3,FALSE),VLOOKUP(Meldeformular!AD68,Großgruppen!$A$7:$J$58,3,FALSE)),""))</f>
        <v/>
      </c>
      <c r="O60" t="str">
        <f>IF(A60="","",IF(Meldeformular!AD68&lt;&gt;"",IF(ISEVEN(Meldeformular!AD68)=TRUE,VLOOKUP(Meldeformular!AD68,Großgruppen!$L$7:$U$58,10,FALSE),VLOOKUP(Meldeformular!AD68,Großgruppen!$A$7:$J$58,10,FALSE)),""))</f>
        <v/>
      </c>
    </row>
    <row r="61" spans="1:15" x14ac:dyDescent="0.2">
      <c r="A61" s="188" t="str">
        <f>IF(Meldeformular!B69="","",Meldeformular!A69)</f>
        <v/>
      </c>
      <c r="B61" s="192" t="str">
        <f>IF(A61="","",Meldeformular!B69)</f>
        <v/>
      </c>
      <c r="C61" s="193" t="str">
        <f>IF(A61="","",Meldeformular!C69)</f>
        <v/>
      </c>
      <c r="D61" s="193" t="str">
        <f>IF(A61="","",'allg. Daten'!$C$6)</f>
        <v/>
      </c>
      <c r="E61" s="193" t="str">
        <f>IF(A61="","",Meldeformular!D69)</f>
        <v/>
      </c>
      <c r="F61" s="194" t="str">
        <f>IF(A61="","",Meldeformular!E69)</f>
        <v/>
      </c>
      <c r="G61" s="193" t="str">
        <f>IF(A61="","",Meldeformular!F69)</f>
        <v/>
      </c>
      <c r="H61" s="193" t="str">
        <f>IF(A61="","",IF(Meldeformular!Y69="ja",VLOOKUP(A61,Einzelkür_!$A$7:$E$106,5,FALSE),""))</f>
        <v/>
      </c>
      <c r="I61" s="193" t="str">
        <f>IF(A61="","",IF(Meldeformular!Z69&lt;&gt;"",IF(ISEVEN(Meldeformular!Z69)=TRUE,VLOOKUP(Meldeformular!Z69,Paarkür_!$H$6:$M$64,4,FALSE),VLOOKUP(Meldeformular!Z69,Paarkür_!$A$6:$F$64,4,FALSE)),""))</f>
        <v/>
      </c>
      <c r="J61" s="193" t="str">
        <f>IF(A61="","",IF(Meldeformular!AA69="ja",VLOOKUP(A61,Einzelkür!$A$7:$E$106,5,FALSE),""))</f>
        <v/>
      </c>
      <c r="K61" s="193" t="str">
        <f>IF(A61="","",IF(Meldeformular!AB69&lt;&gt;"",IF(ISEVEN(Meldeformular!AB69)=TRUE,VLOOKUP(Meldeformular!AB69,Paarkür!$H$6:$M$64,4,FALSE),VLOOKUP(Meldeformular!AB69,Paarkür!$A$6:$F$64,4,FALSE)),""))</f>
        <v/>
      </c>
      <c r="L61" s="193" t="str">
        <f>IF(A61="","",IF(Meldeformular!AC69&lt;&gt;"",IF(ISEVEN(Meldeformular!AC69)=TRUE,VLOOKUP(Meldeformular!AC69,Kleingruppen!$L$7:$U$52,3,FALSE),VLOOKUP(Meldeformular!AC69,Kleingruppen!$A$7:$J$52,3,FALSE)),""))</f>
        <v/>
      </c>
      <c r="M61" s="193" t="str">
        <f>IF(A61="","",IF(Meldeformular!AC69&lt;&gt;"",IF(ISEVEN(Meldeformular!AC69)=TRUE,VLOOKUP(Meldeformular!AC69,Kleingruppen!$L$7:$U$52,10,FALSE),VLOOKUP(Meldeformular!AC69,Kleingruppen!$A$7:$J$52,10,FALSE)),""))</f>
        <v/>
      </c>
      <c r="N61" s="193" t="str">
        <f>IF(A61="","",IF(Meldeformular!AD69&lt;&gt;"",IF(ISEVEN(Meldeformular!AD69)=TRUE,VLOOKUP(Meldeformular!AD69,Großgruppen!$L$7:$U$58,3,FALSE),VLOOKUP(Meldeformular!AD69,Großgruppen!$A$7:$J$58,3,FALSE)),""))</f>
        <v/>
      </c>
      <c r="O61" t="str">
        <f>IF(A61="","",IF(Meldeformular!AD69&lt;&gt;"",IF(ISEVEN(Meldeformular!AD69)=TRUE,VLOOKUP(Meldeformular!AD69,Großgruppen!$L$7:$U$58,10,FALSE),VLOOKUP(Meldeformular!AD69,Großgruppen!$A$7:$J$58,10,FALSE)),""))</f>
        <v/>
      </c>
    </row>
    <row r="62" spans="1:15" x14ac:dyDescent="0.2">
      <c r="A62" s="188" t="str">
        <f>IF(Meldeformular!B70="","",Meldeformular!A70)</f>
        <v/>
      </c>
      <c r="B62" s="192" t="str">
        <f>IF(A62="","",Meldeformular!B70)</f>
        <v/>
      </c>
      <c r="C62" s="193" t="str">
        <f>IF(A62="","",Meldeformular!C70)</f>
        <v/>
      </c>
      <c r="D62" s="193" t="str">
        <f>IF(A62="","",'allg. Daten'!$C$6)</f>
        <v/>
      </c>
      <c r="E62" s="193" t="str">
        <f>IF(A62="","",Meldeformular!D70)</f>
        <v/>
      </c>
      <c r="F62" s="194" t="str">
        <f>IF(A62="","",Meldeformular!E70)</f>
        <v/>
      </c>
      <c r="G62" s="193" t="str">
        <f>IF(A62="","",Meldeformular!F70)</f>
        <v/>
      </c>
      <c r="H62" s="193" t="str">
        <f>IF(A62="","",IF(Meldeformular!Y70="ja",VLOOKUP(A62,Einzelkür_!$A$7:$E$106,5,FALSE),""))</f>
        <v/>
      </c>
      <c r="I62" s="193" t="str">
        <f>IF(A62="","",IF(Meldeformular!Z70&lt;&gt;"",IF(ISEVEN(Meldeformular!Z70)=TRUE,VLOOKUP(Meldeformular!Z70,Paarkür_!$H$6:$M$64,4,FALSE),VLOOKUP(Meldeformular!Z70,Paarkür_!$A$6:$F$64,4,FALSE)),""))</f>
        <v/>
      </c>
      <c r="J62" s="193" t="str">
        <f>IF(A62="","",IF(Meldeformular!AA70="ja",VLOOKUP(A62,Einzelkür!$A$7:$E$106,5,FALSE),""))</f>
        <v/>
      </c>
      <c r="K62" s="193" t="str">
        <f>IF(A62="","",IF(Meldeformular!AB70&lt;&gt;"",IF(ISEVEN(Meldeformular!AB70)=TRUE,VLOOKUP(Meldeformular!AB70,Paarkür!$H$6:$M$64,4,FALSE),VLOOKUP(Meldeformular!AB70,Paarkür!$A$6:$F$64,4,FALSE)),""))</f>
        <v/>
      </c>
      <c r="L62" s="193" t="str">
        <f>IF(A62="","",IF(Meldeformular!AC70&lt;&gt;"",IF(ISEVEN(Meldeformular!AC70)=TRUE,VLOOKUP(Meldeformular!AC70,Kleingruppen!$L$7:$U$52,3,FALSE),VLOOKUP(Meldeformular!AC70,Kleingruppen!$A$7:$J$52,3,FALSE)),""))</f>
        <v/>
      </c>
      <c r="M62" s="193" t="str">
        <f>IF(A62="","",IF(Meldeformular!AC70&lt;&gt;"",IF(ISEVEN(Meldeformular!AC70)=TRUE,VLOOKUP(Meldeformular!AC70,Kleingruppen!$L$7:$U$52,10,FALSE),VLOOKUP(Meldeformular!AC70,Kleingruppen!$A$7:$J$52,10,FALSE)),""))</f>
        <v/>
      </c>
      <c r="N62" s="193" t="str">
        <f>IF(A62="","",IF(Meldeformular!AD70&lt;&gt;"",IF(ISEVEN(Meldeformular!AD70)=TRUE,VLOOKUP(Meldeformular!AD70,Großgruppen!$L$7:$U$58,3,FALSE),VLOOKUP(Meldeformular!AD70,Großgruppen!$A$7:$J$58,3,FALSE)),""))</f>
        <v/>
      </c>
      <c r="O62" t="str">
        <f>IF(A62="","",IF(Meldeformular!AD70&lt;&gt;"",IF(ISEVEN(Meldeformular!AD70)=TRUE,VLOOKUP(Meldeformular!AD70,Großgruppen!$L$7:$U$58,10,FALSE),VLOOKUP(Meldeformular!AD70,Großgruppen!$A$7:$J$58,10,FALSE)),""))</f>
        <v/>
      </c>
    </row>
    <row r="63" spans="1:15" x14ac:dyDescent="0.2">
      <c r="A63" s="188" t="str">
        <f>IF(Meldeformular!B71="","",Meldeformular!A71)</f>
        <v/>
      </c>
      <c r="B63" s="192" t="str">
        <f>IF(A63="","",Meldeformular!B71)</f>
        <v/>
      </c>
      <c r="C63" s="193" t="str">
        <f>IF(A63="","",Meldeformular!C71)</f>
        <v/>
      </c>
      <c r="D63" s="193" t="str">
        <f>IF(A63="","",'allg. Daten'!$C$6)</f>
        <v/>
      </c>
      <c r="E63" s="193" t="str">
        <f>IF(A63="","",Meldeformular!D71)</f>
        <v/>
      </c>
      <c r="F63" s="194" t="str">
        <f>IF(A63="","",Meldeformular!E71)</f>
        <v/>
      </c>
      <c r="G63" s="193" t="str">
        <f>IF(A63="","",Meldeformular!F71)</f>
        <v/>
      </c>
      <c r="H63" s="193" t="str">
        <f>IF(A63="","",IF(Meldeformular!Y71="ja",VLOOKUP(A63,Einzelkür_!$A$7:$E$106,5,FALSE),""))</f>
        <v/>
      </c>
      <c r="I63" s="193" t="str">
        <f>IF(A63="","",IF(Meldeformular!Z71&lt;&gt;"",IF(ISEVEN(Meldeformular!Z71)=TRUE,VLOOKUP(Meldeformular!Z71,Paarkür_!$H$6:$M$64,4,FALSE),VLOOKUP(Meldeformular!Z71,Paarkür_!$A$6:$F$64,4,FALSE)),""))</f>
        <v/>
      </c>
      <c r="J63" s="193" t="str">
        <f>IF(A63="","",IF(Meldeformular!AA71="ja",VLOOKUP(A63,Einzelkür!$A$7:$E$106,5,FALSE),""))</f>
        <v/>
      </c>
      <c r="K63" s="193" t="str">
        <f>IF(A63="","",IF(Meldeformular!AB71&lt;&gt;"",IF(ISEVEN(Meldeformular!AB71)=TRUE,VLOOKUP(Meldeformular!AB71,Paarkür!$H$6:$M$64,4,FALSE),VLOOKUP(Meldeformular!AB71,Paarkür!$A$6:$F$64,4,FALSE)),""))</f>
        <v/>
      </c>
      <c r="L63" s="193" t="str">
        <f>IF(A63="","",IF(Meldeformular!AC71&lt;&gt;"",IF(ISEVEN(Meldeformular!AC71)=TRUE,VLOOKUP(Meldeformular!AC71,Kleingruppen!$L$7:$U$52,3,FALSE),VLOOKUP(Meldeformular!AC71,Kleingruppen!$A$7:$J$52,3,FALSE)),""))</f>
        <v/>
      </c>
      <c r="M63" s="193" t="str">
        <f>IF(A63="","",IF(Meldeformular!AC71&lt;&gt;"",IF(ISEVEN(Meldeformular!AC71)=TRUE,VLOOKUP(Meldeformular!AC71,Kleingruppen!$L$7:$U$52,10,FALSE),VLOOKUP(Meldeformular!AC71,Kleingruppen!$A$7:$J$52,10,FALSE)),""))</f>
        <v/>
      </c>
      <c r="N63" s="193" t="str">
        <f>IF(A63="","",IF(Meldeformular!AD71&lt;&gt;"",IF(ISEVEN(Meldeformular!AD71)=TRUE,VLOOKUP(Meldeformular!AD71,Großgruppen!$L$7:$U$58,3,FALSE),VLOOKUP(Meldeformular!AD71,Großgruppen!$A$7:$J$58,3,FALSE)),""))</f>
        <v/>
      </c>
      <c r="O63" t="str">
        <f>IF(A63="","",IF(Meldeformular!AD71&lt;&gt;"",IF(ISEVEN(Meldeformular!AD71)=TRUE,VLOOKUP(Meldeformular!AD71,Großgruppen!$L$7:$U$58,10,FALSE),VLOOKUP(Meldeformular!AD71,Großgruppen!$A$7:$J$58,10,FALSE)),""))</f>
        <v/>
      </c>
    </row>
    <row r="64" spans="1:15" x14ac:dyDescent="0.2">
      <c r="A64" s="188" t="str">
        <f>IF(Meldeformular!B72="","",Meldeformular!A72)</f>
        <v/>
      </c>
      <c r="B64" s="192" t="str">
        <f>IF(A64="","",Meldeformular!B72)</f>
        <v/>
      </c>
      <c r="C64" s="193" t="str">
        <f>IF(A64="","",Meldeformular!C72)</f>
        <v/>
      </c>
      <c r="D64" s="193" t="str">
        <f>IF(A64="","",'allg. Daten'!$C$6)</f>
        <v/>
      </c>
      <c r="E64" s="193" t="str">
        <f>IF(A64="","",Meldeformular!D72)</f>
        <v/>
      </c>
      <c r="F64" s="194" t="str">
        <f>IF(A64="","",Meldeformular!E72)</f>
        <v/>
      </c>
      <c r="G64" s="193" t="str">
        <f>IF(A64="","",Meldeformular!F72)</f>
        <v/>
      </c>
      <c r="H64" s="193" t="str">
        <f>IF(A64="","",IF(Meldeformular!Y72="ja",VLOOKUP(A64,Einzelkür_!$A$7:$E$106,5,FALSE),""))</f>
        <v/>
      </c>
      <c r="I64" s="193" t="str">
        <f>IF(A64="","",IF(Meldeformular!Z72&lt;&gt;"",IF(ISEVEN(Meldeformular!Z72)=TRUE,VLOOKUP(Meldeformular!Z72,Paarkür_!$H$6:$M$64,4,FALSE),VLOOKUP(Meldeformular!Z72,Paarkür_!$A$6:$F$64,4,FALSE)),""))</f>
        <v/>
      </c>
      <c r="J64" s="193" t="str">
        <f>IF(A64="","",IF(Meldeformular!AA72="ja",VLOOKUP(A64,Einzelkür!$A$7:$E$106,5,FALSE),""))</f>
        <v/>
      </c>
      <c r="K64" s="193" t="str">
        <f>IF(A64="","",IF(Meldeformular!AB72&lt;&gt;"",IF(ISEVEN(Meldeformular!AB72)=TRUE,VLOOKUP(Meldeformular!AB72,Paarkür!$H$6:$M$64,4,FALSE),VLOOKUP(Meldeformular!AB72,Paarkür!$A$6:$F$64,4,FALSE)),""))</f>
        <v/>
      </c>
      <c r="L64" s="193" t="str">
        <f>IF(A64="","",IF(Meldeformular!AC72&lt;&gt;"",IF(ISEVEN(Meldeformular!AC72)=TRUE,VLOOKUP(Meldeformular!AC72,Kleingruppen!$L$7:$U$52,3,FALSE),VLOOKUP(Meldeformular!AC72,Kleingruppen!$A$7:$J$52,3,FALSE)),""))</f>
        <v/>
      </c>
      <c r="M64" s="193" t="str">
        <f>IF(A64="","",IF(Meldeformular!AC72&lt;&gt;"",IF(ISEVEN(Meldeformular!AC72)=TRUE,VLOOKUP(Meldeformular!AC72,Kleingruppen!$L$7:$U$52,10,FALSE),VLOOKUP(Meldeformular!AC72,Kleingruppen!$A$7:$J$52,10,FALSE)),""))</f>
        <v/>
      </c>
      <c r="N64" s="193" t="str">
        <f>IF(A64="","",IF(Meldeformular!AD72&lt;&gt;"",IF(ISEVEN(Meldeformular!AD72)=TRUE,VLOOKUP(Meldeformular!AD72,Großgruppen!$L$7:$U$58,3,FALSE),VLOOKUP(Meldeformular!AD72,Großgruppen!$A$7:$J$58,3,FALSE)),""))</f>
        <v/>
      </c>
      <c r="O64" t="str">
        <f>IF(A64="","",IF(Meldeformular!AD72&lt;&gt;"",IF(ISEVEN(Meldeformular!AD72)=TRUE,VLOOKUP(Meldeformular!AD72,Großgruppen!$L$7:$U$58,10,FALSE),VLOOKUP(Meldeformular!AD72,Großgruppen!$A$7:$J$58,10,FALSE)),""))</f>
        <v/>
      </c>
    </row>
    <row r="65" spans="1:15" x14ac:dyDescent="0.2">
      <c r="A65" s="188" t="str">
        <f>IF(Meldeformular!B73="","",Meldeformular!A73)</f>
        <v/>
      </c>
      <c r="B65" s="192" t="str">
        <f>IF(A65="","",Meldeformular!B73)</f>
        <v/>
      </c>
      <c r="C65" s="193" t="str">
        <f>IF(A65="","",Meldeformular!C73)</f>
        <v/>
      </c>
      <c r="D65" s="193" t="str">
        <f>IF(A65="","",'allg. Daten'!$C$6)</f>
        <v/>
      </c>
      <c r="E65" s="193" t="str">
        <f>IF(A65="","",Meldeformular!D73)</f>
        <v/>
      </c>
      <c r="F65" s="194" t="str">
        <f>IF(A65="","",Meldeformular!E73)</f>
        <v/>
      </c>
      <c r="G65" s="193" t="str">
        <f>IF(A65="","",Meldeformular!F73)</f>
        <v/>
      </c>
      <c r="H65" s="193" t="str">
        <f>IF(A65="","",IF(Meldeformular!Y73="ja",VLOOKUP(A65,Einzelkür_!$A$7:$E$106,5,FALSE),""))</f>
        <v/>
      </c>
      <c r="I65" s="193" t="str">
        <f>IF(A65="","",IF(Meldeformular!Z73&lt;&gt;"",IF(ISEVEN(Meldeformular!Z73)=TRUE,VLOOKUP(Meldeformular!Z73,Paarkür_!$H$6:$M$64,4,FALSE),VLOOKUP(Meldeformular!Z73,Paarkür_!$A$6:$F$64,4,FALSE)),""))</f>
        <v/>
      </c>
      <c r="J65" s="193" t="str">
        <f>IF(A65="","",IF(Meldeformular!AA73="ja",VLOOKUP(A65,Einzelkür!$A$7:$E$106,5,FALSE),""))</f>
        <v/>
      </c>
      <c r="K65" s="193" t="str">
        <f>IF(A65="","",IF(Meldeformular!AB73&lt;&gt;"",IF(ISEVEN(Meldeformular!AB73)=TRUE,VLOOKUP(Meldeformular!AB73,Paarkür!$H$6:$M$64,4,FALSE),VLOOKUP(Meldeformular!AB73,Paarkür!$A$6:$F$64,4,FALSE)),""))</f>
        <v/>
      </c>
      <c r="L65" s="193" t="str">
        <f>IF(A65="","",IF(Meldeformular!AC73&lt;&gt;"",IF(ISEVEN(Meldeformular!AC73)=TRUE,VLOOKUP(Meldeformular!AC73,Kleingruppen!$L$7:$U$52,3,FALSE),VLOOKUP(Meldeformular!AC73,Kleingruppen!$A$7:$J$52,3,FALSE)),""))</f>
        <v/>
      </c>
      <c r="M65" s="193" t="str">
        <f>IF(A65="","",IF(Meldeformular!AC73&lt;&gt;"",IF(ISEVEN(Meldeformular!AC73)=TRUE,VLOOKUP(Meldeformular!AC73,Kleingruppen!$L$7:$U$52,10,FALSE),VLOOKUP(Meldeformular!AC73,Kleingruppen!$A$7:$J$52,10,FALSE)),""))</f>
        <v/>
      </c>
      <c r="N65" s="193" t="str">
        <f>IF(A65="","",IF(Meldeformular!AD73&lt;&gt;"",IF(ISEVEN(Meldeformular!AD73)=TRUE,VLOOKUP(Meldeformular!AD73,Großgruppen!$L$7:$U$58,3,FALSE),VLOOKUP(Meldeformular!AD73,Großgruppen!$A$7:$J$58,3,FALSE)),""))</f>
        <v/>
      </c>
      <c r="O65" t="str">
        <f>IF(A65="","",IF(Meldeformular!AD73&lt;&gt;"",IF(ISEVEN(Meldeformular!AD73)=TRUE,VLOOKUP(Meldeformular!AD73,Großgruppen!$L$7:$U$58,10,FALSE),VLOOKUP(Meldeformular!AD73,Großgruppen!$A$7:$J$58,10,FALSE)),""))</f>
        <v/>
      </c>
    </row>
    <row r="66" spans="1:15" x14ac:dyDescent="0.2">
      <c r="A66" s="188" t="str">
        <f>IF(Meldeformular!B74="","",Meldeformular!A74)</f>
        <v/>
      </c>
      <c r="B66" s="192" t="str">
        <f>IF(A66="","",Meldeformular!B74)</f>
        <v/>
      </c>
      <c r="C66" s="193" t="str">
        <f>IF(A66="","",Meldeformular!C74)</f>
        <v/>
      </c>
      <c r="D66" s="193" t="str">
        <f>IF(A66="","",'allg. Daten'!$C$6)</f>
        <v/>
      </c>
      <c r="E66" s="193" t="str">
        <f>IF(A66="","",Meldeformular!D74)</f>
        <v/>
      </c>
      <c r="F66" s="194" t="str">
        <f>IF(A66="","",Meldeformular!E74)</f>
        <v/>
      </c>
      <c r="G66" s="193" t="str">
        <f>IF(A66="","",Meldeformular!F74)</f>
        <v/>
      </c>
      <c r="H66" s="193" t="str">
        <f>IF(A66="","",IF(Meldeformular!Y74="ja",VLOOKUP(A66,Einzelkür_!$A$7:$E$106,5,FALSE),""))</f>
        <v/>
      </c>
      <c r="I66" s="193" t="str">
        <f>IF(A66="","",IF(Meldeformular!Z74&lt;&gt;"",IF(ISEVEN(Meldeformular!Z74)=TRUE,VLOOKUP(Meldeformular!Z74,Paarkür_!$H$6:$M$64,4,FALSE),VLOOKUP(Meldeformular!Z74,Paarkür_!$A$6:$F$64,4,FALSE)),""))</f>
        <v/>
      </c>
      <c r="J66" s="193" t="str">
        <f>IF(A66="","",IF(Meldeformular!AA74="ja",VLOOKUP(A66,Einzelkür!$A$7:$E$106,5,FALSE),""))</f>
        <v/>
      </c>
      <c r="K66" s="193" t="str">
        <f>IF(A66="","",IF(Meldeformular!AB74&lt;&gt;"",IF(ISEVEN(Meldeformular!AB74)=TRUE,VLOOKUP(Meldeformular!AB74,Paarkür!$H$6:$M$64,4,FALSE),VLOOKUP(Meldeformular!AB74,Paarkür!$A$6:$F$64,4,FALSE)),""))</f>
        <v/>
      </c>
      <c r="L66" s="193" t="str">
        <f>IF(A66="","",IF(Meldeformular!AC74&lt;&gt;"",IF(ISEVEN(Meldeformular!AC74)=TRUE,VLOOKUP(Meldeformular!AC74,Kleingruppen!$L$7:$U$52,3,FALSE),VLOOKUP(Meldeformular!AC74,Kleingruppen!$A$7:$J$52,3,FALSE)),""))</f>
        <v/>
      </c>
      <c r="M66" s="193" t="str">
        <f>IF(A66="","",IF(Meldeformular!AC74&lt;&gt;"",IF(ISEVEN(Meldeformular!AC74)=TRUE,VLOOKUP(Meldeformular!AC74,Kleingruppen!$L$7:$U$52,10,FALSE),VLOOKUP(Meldeformular!AC74,Kleingruppen!$A$7:$J$52,10,FALSE)),""))</f>
        <v/>
      </c>
      <c r="N66" s="193" t="str">
        <f>IF(A66="","",IF(Meldeformular!AD74&lt;&gt;"",IF(ISEVEN(Meldeformular!AD74)=TRUE,VLOOKUP(Meldeformular!AD74,Großgruppen!$L$7:$U$58,3,FALSE),VLOOKUP(Meldeformular!AD74,Großgruppen!$A$7:$J$58,3,FALSE)),""))</f>
        <v/>
      </c>
      <c r="O66" t="str">
        <f>IF(A66="","",IF(Meldeformular!AD74&lt;&gt;"",IF(ISEVEN(Meldeformular!AD74)=TRUE,VLOOKUP(Meldeformular!AD74,Großgruppen!$L$7:$U$58,10,FALSE),VLOOKUP(Meldeformular!AD74,Großgruppen!$A$7:$J$58,10,FALSE)),""))</f>
        <v/>
      </c>
    </row>
    <row r="67" spans="1:15" x14ac:dyDescent="0.2">
      <c r="A67" s="188" t="str">
        <f>IF(Meldeformular!B75="","",Meldeformular!A75)</f>
        <v/>
      </c>
      <c r="B67" s="192" t="str">
        <f>IF(A67="","",Meldeformular!B75)</f>
        <v/>
      </c>
      <c r="C67" s="193" t="str">
        <f>IF(A67="","",Meldeformular!C75)</f>
        <v/>
      </c>
      <c r="D67" s="193" t="str">
        <f>IF(A67="","",'allg. Daten'!$C$6)</f>
        <v/>
      </c>
      <c r="E67" s="193" t="str">
        <f>IF(A67="","",Meldeformular!D75)</f>
        <v/>
      </c>
      <c r="F67" s="194" t="str">
        <f>IF(A67="","",Meldeformular!E75)</f>
        <v/>
      </c>
      <c r="G67" s="193" t="str">
        <f>IF(A67="","",Meldeformular!F75)</f>
        <v/>
      </c>
      <c r="H67" s="193" t="str">
        <f>IF(A67="","",IF(Meldeformular!Y75="ja",VLOOKUP(A67,Einzelkür_!$A$7:$E$106,5,FALSE),""))</f>
        <v/>
      </c>
      <c r="I67" s="193" t="str">
        <f>IF(A67="","",IF(Meldeformular!Z75&lt;&gt;"",IF(ISEVEN(Meldeformular!Z75)=TRUE,VLOOKUP(Meldeformular!Z75,Paarkür_!$H$6:$M$64,4,FALSE),VLOOKUP(Meldeformular!Z75,Paarkür_!$A$6:$F$64,4,FALSE)),""))</f>
        <v/>
      </c>
      <c r="J67" s="193" t="str">
        <f>IF(A67="","",IF(Meldeformular!AA75="ja",VLOOKUP(A67,Einzelkür!$A$7:$E$106,5,FALSE),""))</f>
        <v/>
      </c>
      <c r="K67" s="193" t="str">
        <f>IF(A67="","",IF(Meldeformular!AB75&lt;&gt;"",IF(ISEVEN(Meldeformular!AB75)=TRUE,VLOOKUP(Meldeformular!AB75,Paarkür!$H$6:$M$64,4,FALSE),VLOOKUP(Meldeformular!AB75,Paarkür!$A$6:$F$64,4,FALSE)),""))</f>
        <v/>
      </c>
      <c r="L67" s="193" t="str">
        <f>IF(A67="","",IF(Meldeformular!AC75&lt;&gt;"",IF(ISEVEN(Meldeformular!AC75)=TRUE,VLOOKUP(Meldeformular!AC75,Kleingruppen!$L$7:$U$52,3,FALSE),VLOOKUP(Meldeformular!AC75,Kleingruppen!$A$7:$J$52,3,FALSE)),""))</f>
        <v/>
      </c>
      <c r="M67" s="193" t="str">
        <f>IF(A67="","",IF(Meldeformular!AC75&lt;&gt;"",IF(ISEVEN(Meldeformular!AC75)=TRUE,VLOOKUP(Meldeformular!AC75,Kleingruppen!$L$7:$U$52,10,FALSE),VLOOKUP(Meldeformular!AC75,Kleingruppen!$A$7:$J$52,10,FALSE)),""))</f>
        <v/>
      </c>
      <c r="N67" s="193" t="str">
        <f>IF(A67="","",IF(Meldeformular!AD75&lt;&gt;"",IF(ISEVEN(Meldeformular!AD75)=TRUE,VLOOKUP(Meldeformular!AD75,Großgruppen!$L$7:$U$58,3,FALSE),VLOOKUP(Meldeformular!AD75,Großgruppen!$A$7:$J$58,3,FALSE)),""))</f>
        <v/>
      </c>
      <c r="O67" t="str">
        <f>IF(A67="","",IF(Meldeformular!AD75&lt;&gt;"",IF(ISEVEN(Meldeformular!AD75)=TRUE,VLOOKUP(Meldeformular!AD75,Großgruppen!$L$7:$U$58,10,FALSE),VLOOKUP(Meldeformular!AD75,Großgruppen!$A$7:$J$58,10,FALSE)),""))</f>
        <v/>
      </c>
    </row>
    <row r="68" spans="1:15" x14ac:dyDescent="0.2">
      <c r="A68" s="188" t="str">
        <f>IF(Meldeformular!B76="","",Meldeformular!A76)</f>
        <v/>
      </c>
      <c r="B68" s="192" t="str">
        <f>IF(A68="","",Meldeformular!B76)</f>
        <v/>
      </c>
      <c r="C68" s="193" t="str">
        <f>IF(A68="","",Meldeformular!C76)</f>
        <v/>
      </c>
      <c r="D68" s="193" t="str">
        <f>IF(A68="","",'allg. Daten'!$C$6)</f>
        <v/>
      </c>
      <c r="E68" s="193" t="str">
        <f>IF(A68="","",Meldeformular!D76)</f>
        <v/>
      </c>
      <c r="F68" s="194" t="str">
        <f>IF(A68="","",Meldeformular!E76)</f>
        <v/>
      </c>
      <c r="G68" s="193" t="str">
        <f>IF(A68="","",Meldeformular!F76)</f>
        <v/>
      </c>
      <c r="H68" s="193" t="str">
        <f>IF(A68="","",IF(Meldeformular!Y76="ja",VLOOKUP(A68,Einzelkür_!$A$7:$E$106,5,FALSE),""))</f>
        <v/>
      </c>
      <c r="I68" s="193" t="str">
        <f>IF(A68="","",IF(Meldeformular!Z76&lt;&gt;"",IF(ISEVEN(Meldeformular!Z76)=TRUE,VLOOKUP(Meldeformular!Z76,Paarkür_!$H$6:$M$64,4,FALSE),VLOOKUP(Meldeformular!Z76,Paarkür_!$A$6:$F$64,4,FALSE)),""))</f>
        <v/>
      </c>
      <c r="J68" s="193" t="str">
        <f>IF(A68="","",IF(Meldeformular!AA76="ja",VLOOKUP(A68,Einzelkür!$A$7:$E$106,5,FALSE),""))</f>
        <v/>
      </c>
      <c r="K68" s="193" t="str">
        <f>IF(A68="","",IF(Meldeformular!AB76&lt;&gt;"",IF(ISEVEN(Meldeformular!AB76)=TRUE,VLOOKUP(Meldeformular!AB76,Paarkür!$H$6:$M$64,4,FALSE),VLOOKUP(Meldeformular!AB76,Paarkür!$A$6:$F$64,4,FALSE)),""))</f>
        <v/>
      </c>
      <c r="L68" s="193" t="str">
        <f>IF(A68="","",IF(Meldeformular!AC76&lt;&gt;"",IF(ISEVEN(Meldeformular!AC76)=TRUE,VLOOKUP(Meldeformular!AC76,Kleingruppen!$L$7:$U$52,3,FALSE),VLOOKUP(Meldeformular!AC76,Kleingruppen!$A$7:$J$52,3,FALSE)),""))</f>
        <v/>
      </c>
      <c r="M68" s="193" t="str">
        <f>IF(A68="","",IF(Meldeformular!AC76&lt;&gt;"",IF(ISEVEN(Meldeformular!AC76)=TRUE,VLOOKUP(Meldeformular!AC76,Kleingruppen!$L$7:$U$52,10,FALSE),VLOOKUP(Meldeformular!AC76,Kleingruppen!$A$7:$J$52,10,FALSE)),""))</f>
        <v/>
      </c>
      <c r="N68" s="193" t="str">
        <f>IF(A68="","",IF(Meldeformular!AD76&lt;&gt;"",IF(ISEVEN(Meldeformular!AD76)=TRUE,VLOOKUP(Meldeformular!AD76,Großgruppen!$L$7:$U$58,3,FALSE),VLOOKUP(Meldeformular!AD76,Großgruppen!$A$7:$J$58,3,FALSE)),""))</f>
        <v/>
      </c>
      <c r="O68" t="str">
        <f>IF(A68="","",IF(Meldeformular!AD76&lt;&gt;"",IF(ISEVEN(Meldeformular!AD76)=TRUE,VLOOKUP(Meldeformular!AD76,Großgruppen!$L$7:$U$58,10,FALSE),VLOOKUP(Meldeformular!AD76,Großgruppen!$A$7:$J$58,10,FALSE)),""))</f>
        <v/>
      </c>
    </row>
    <row r="69" spans="1:15" x14ac:dyDescent="0.2">
      <c r="A69" s="188" t="str">
        <f>IF(Meldeformular!B77="","",Meldeformular!A77)</f>
        <v/>
      </c>
      <c r="B69" s="192" t="str">
        <f>IF(A69="","",Meldeformular!B77)</f>
        <v/>
      </c>
      <c r="C69" s="193" t="str">
        <f>IF(A69="","",Meldeformular!C77)</f>
        <v/>
      </c>
      <c r="D69" s="193" t="str">
        <f>IF(A69="","",'allg. Daten'!$C$6)</f>
        <v/>
      </c>
      <c r="E69" s="193" t="str">
        <f>IF(A69="","",Meldeformular!D77)</f>
        <v/>
      </c>
      <c r="F69" s="194" t="str">
        <f>IF(A69="","",Meldeformular!E77)</f>
        <v/>
      </c>
      <c r="G69" s="193" t="str">
        <f>IF(A69="","",Meldeformular!F77)</f>
        <v/>
      </c>
      <c r="H69" s="193" t="str">
        <f>IF(A69="","",IF(Meldeformular!Y77="ja",VLOOKUP(A69,Einzelkür_!$A$7:$E$106,5,FALSE),""))</f>
        <v/>
      </c>
      <c r="I69" s="193" t="str">
        <f>IF(A69="","",IF(Meldeformular!Z77&lt;&gt;"",IF(ISEVEN(Meldeformular!Z77)=TRUE,VLOOKUP(Meldeformular!Z77,Paarkür_!$H$6:$M$64,4,FALSE),VLOOKUP(Meldeformular!Z77,Paarkür_!$A$6:$F$64,4,FALSE)),""))</f>
        <v/>
      </c>
      <c r="J69" s="193" t="str">
        <f>IF(A69="","",IF(Meldeformular!AA77="ja",VLOOKUP(A69,Einzelkür!$A$7:$E$106,5,FALSE),""))</f>
        <v/>
      </c>
      <c r="K69" s="193" t="str">
        <f>IF(A69="","",IF(Meldeformular!AB77&lt;&gt;"",IF(ISEVEN(Meldeformular!AB77)=TRUE,VLOOKUP(Meldeformular!AB77,Paarkür!$H$6:$M$64,4,FALSE),VLOOKUP(Meldeformular!AB77,Paarkür!$A$6:$F$64,4,FALSE)),""))</f>
        <v/>
      </c>
      <c r="L69" s="193" t="str">
        <f>IF(A69="","",IF(Meldeformular!AC77&lt;&gt;"",IF(ISEVEN(Meldeformular!AC77)=TRUE,VLOOKUP(Meldeformular!AC77,Kleingruppen!$L$7:$U$52,3,FALSE),VLOOKUP(Meldeformular!AC77,Kleingruppen!$A$7:$J$52,3,FALSE)),""))</f>
        <v/>
      </c>
      <c r="M69" s="193" t="str">
        <f>IF(A69="","",IF(Meldeformular!AC77&lt;&gt;"",IF(ISEVEN(Meldeformular!AC77)=TRUE,VLOOKUP(Meldeformular!AC77,Kleingruppen!$L$7:$U$52,10,FALSE),VLOOKUP(Meldeformular!AC77,Kleingruppen!$A$7:$J$52,10,FALSE)),""))</f>
        <v/>
      </c>
      <c r="N69" s="193" t="str">
        <f>IF(A69="","",IF(Meldeformular!AD77&lt;&gt;"",IF(ISEVEN(Meldeformular!AD77)=TRUE,VLOOKUP(Meldeformular!AD77,Großgruppen!$L$7:$U$58,3,FALSE),VLOOKUP(Meldeformular!AD77,Großgruppen!$A$7:$J$58,3,FALSE)),""))</f>
        <v/>
      </c>
      <c r="O69" t="str">
        <f>IF(A69="","",IF(Meldeformular!AD77&lt;&gt;"",IF(ISEVEN(Meldeformular!AD77)=TRUE,VLOOKUP(Meldeformular!AD77,Großgruppen!$L$7:$U$58,10,FALSE),VLOOKUP(Meldeformular!AD77,Großgruppen!$A$7:$J$58,10,FALSE)),""))</f>
        <v/>
      </c>
    </row>
    <row r="70" spans="1:15" x14ac:dyDescent="0.2">
      <c r="A70" s="188" t="str">
        <f>IF(Meldeformular!B78="","",Meldeformular!A78)</f>
        <v/>
      </c>
      <c r="B70" s="192" t="str">
        <f>IF(A70="","",Meldeformular!B78)</f>
        <v/>
      </c>
      <c r="C70" s="193" t="str">
        <f>IF(A70="","",Meldeformular!C78)</f>
        <v/>
      </c>
      <c r="D70" s="193" t="str">
        <f>IF(A70="","",'allg. Daten'!$C$6)</f>
        <v/>
      </c>
      <c r="E70" s="193" t="str">
        <f>IF(A70="","",Meldeformular!D78)</f>
        <v/>
      </c>
      <c r="F70" s="194" t="str">
        <f>IF(A70="","",Meldeformular!E78)</f>
        <v/>
      </c>
      <c r="G70" s="193" t="str">
        <f>IF(A70="","",Meldeformular!F78)</f>
        <v/>
      </c>
      <c r="H70" s="193" t="str">
        <f>IF(A70="","",IF(Meldeformular!Y78="ja",VLOOKUP(A70,Einzelkür_!$A$7:$E$106,5,FALSE),""))</f>
        <v/>
      </c>
      <c r="I70" s="193" t="str">
        <f>IF(A70="","",IF(Meldeformular!Z78&lt;&gt;"",IF(ISEVEN(Meldeformular!Z78)=TRUE,VLOOKUP(Meldeformular!Z78,Paarkür_!$H$6:$M$64,4,FALSE),VLOOKUP(Meldeformular!Z78,Paarkür_!$A$6:$F$64,4,FALSE)),""))</f>
        <v/>
      </c>
      <c r="J70" s="193" t="str">
        <f>IF(A70="","",IF(Meldeformular!AA78="ja",VLOOKUP(A70,Einzelkür!$A$7:$E$106,5,FALSE),""))</f>
        <v/>
      </c>
      <c r="K70" s="193" t="str">
        <f>IF(A70="","",IF(Meldeformular!AB78&lt;&gt;"",IF(ISEVEN(Meldeformular!AB78)=TRUE,VLOOKUP(Meldeformular!AB78,Paarkür!$H$6:$M$64,4,FALSE),VLOOKUP(Meldeformular!AB78,Paarkür!$A$6:$F$64,4,FALSE)),""))</f>
        <v/>
      </c>
      <c r="L70" s="193" t="str">
        <f>IF(A70="","",IF(Meldeformular!AC78&lt;&gt;"",IF(ISEVEN(Meldeformular!AC78)=TRUE,VLOOKUP(Meldeformular!AC78,Kleingruppen!$L$7:$U$52,3,FALSE),VLOOKUP(Meldeformular!AC78,Kleingruppen!$A$7:$J$52,3,FALSE)),""))</f>
        <v/>
      </c>
      <c r="M70" s="193" t="str">
        <f>IF(A70="","",IF(Meldeformular!AC78&lt;&gt;"",IF(ISEVEN(Meldeformular!AC78)=TRUE,VLOOKUP(Meldeformular!AC78,Kleingruppen!$L$7:$U$52,10,FALSE),VLOOKUP(Meldeformular!AC78,Kleingruppen!$A$7:$J$52,10,FALSE)),""))</f>
        <v/>
      </c>
      <c r="N70" s="193" t="str">
        <f>IF(A70="","",IF(Meldeformular!AD78&lt;&gt;"",IF(ISEVEN(Meldeformular!AD78)=TRUE,VLOOKUP(Meldeformular!AD78,Großgruppen!$L$7:$U$58,3,FALSE),VLOOKUP(Meldeformular!AD78,Großgruppen!$A$7:$J$58,3,FALSE)),""))</f>
        <v/>
      </c>
      <c r="O70" t="str">
        <f>IF(A70="","",IF(Meldeformular!AD78&lt;&gt;"",IF(ISEVEN(Meldeformular!AD78)=TRUE,VLOOKUP(Meldeformular!AD78,Großgruppen!$L$7:$U$58,10,FALSE),VLOOKUP(Meldeformular!AD78,Großgruppen!$A$7:$J$58,10,FALSE)),""))</f>
        <v/>
      </c>
    </row>
    <row r="71" spans="1:15" x14ac:dyDescent="0.2">
      <c r="A71" s="188" t="str">
        <f>IF(Meldeformular!B79="","",Meldeformular!A79)</f>
        <v/>
      </c>
      <c r="B71" s="192" t="str">
        <f>IF(A71="","",Meldeformular!B79)</f>
        <v/>
      </c>
      <c r="C71" s="193" t="str">
        <f>IF(A71="","",Meldeformular!C79)</f>
        <v/>
      </c>
      <c r="D71" s="193" t="str">
        <f>IF(A71="","",'allg. Daten'!$C$6)</f>
        <v/>
      </c>
      <c r="E71" s="193" t="str">
        <f>IF(A71="","",Meldeformular!D79)</f>
        <v/>
      </c>
      <c r="F71" s="194" t="str">
        <f>IF(A71="","",Meldeformular!E79)</f>
        <v/>
      </c>
      <c r="G71" s="193" t="str">
        <f>IF(A71="","",Meldeformular!F79)</f>
        <v/>
      </c>
      <c r="H71" s="193" t="str">
        <f>IF(A71="","",IF(Meldeformular!Y79="ja",VLOOKUP(A71,Einzelkür_!$A$7:$E$106,5,FALSE),""))</f>
        <v/>
      </c>
      <c r="I71" s="193" t="str">
        <f>IF(A71="","",IF(Meldeformular!Z79&lt;&gt;"",IF(ISEVEN(Meldeformular!Z79)=TRUE,VLOOKUP(Meldeformular!Z79,Paarkür_!$H$6:$M$64,4,FALSE),VLOOKUP(Meldeformular!Z79,Paarkür_!$A$6:$F$64,4,FALSE)),""))</f>
        <v/>
      </c>
      <c r="J71" s="193" t="str">
        <f>IF(A71="","",IF(Meldeformular!AA79="ja",VLOOKUP(A71,Einzelkür!$A$7:$E$106,5,FALSE),""))</f>
        <v/>
      </c>
      <c r="K71" s="193" t="str">
        <f>IF(A71="","",IF(Meldeformular!AB79&lt;&gt;"",IF(ISEVEN(Meldeformular!AB79)=TRUE,VLOOKUP(Meldeformular!AB79,Paarkür!$H$6:$M$64,4,FALSE),VLOOKUP(Meldeformular!AB79,Paarkür!$A$6:$F$64,4,FALSE)),""))</f>
        <v/>
      </c>
      <c r="L71" s="193" t="str">
        <f>IF(A71="","",IF(Meldeformular!AC79&lt;&gt;"",IF(ISEVEN(Meldeformular!AC79)=TRUE,VLOOKUP(Meldeformular!AC79,Kleingruppen!$L$7:$U$52,3,FALSE),VLOOKUP(Meldeformular!AC79,Kleingruppen!$A$7:$J$52,3,FALSE)),""))</f>
        <v/>
      </c>
      <c r="M71" s="193" t="str">
        <f>IF(A71="","",IF(Meldeformular!AC79&lt;&gt;"",IF(ISEVEN(Meldeformular!AC79)=TRUE,VLOOKUP(Meldeformular!AC79,Kleingruppen!$L$7:$U$52,10,FALSE),VLOOKUP(Meldeformular!AC79,Kleingruppen!$A$7:$J$52,10,FALSE)),""))</f>
        <v/>
      </c>
      <c r="N71" s="193" t="str">
        <f>IF(A71="","",IF(Meldeformular!AD79&lt;&gt;"",IF(ISEVEN(Meldeformular!AD79)=TRUE,VLOOKUP(Meldeformular!AD79,Großgruppen!$L$7:$U$58,3,FALSE),VLOOKUP(Meldeformular!AD79,Großgruppen!$A$7:$J$58,3,FALSE)),""))</f>
        <v/>
      </c>
      <c r="O71" t="str">
        <f>IF(A71="","",IF(Meldeformular!AD79&lt;&gt;"",IF(ISEVEN(Meldeformular!AD79)=TRUE,VLOOKUP(Meldeformular!AD79,Großgruppen!$L$7:$U$58,10,FALSE),VLOOKUP(Meldeformular!AD79,Großgruppen!$A$7:$J$58,10,FALSE)),""))</f>
        <v/>
      </c>
    </row>
    <row r="72" spans="1:15" x14ac:dyDescent="0.2">
      <c r="A72" s="188" t="str">
        <f>IF(Meldeformular!B80="","",Meldeformular!A80)</f>
        <v/>
      </c>
      <c r="B72" s="192" t="str">
        <f>IF(A72="","",Meldeformular!B80)</f>
        <v/>
      </c>
      <c r="C72" s="193" t="str">
        <f>IF(A72="","",Meldeformular!C80)</f>
        <v/>
      </c>
      <c r="D72" s="193" t="str">
        <f>IF(A72="","",'allg. Daten'!$C$6)</f>
        <v/>
      </c>
      <c r="E72" s="193" t="str">
        <f>IF(A72="","",Meldeformular!D80)</f>
        <v/>
      </c>
      <c r="F72" s="194" t="str">
        <f>IF(A72="","",Meldeformular!E80)</f>
        <v/>
      </c>
      <c r="G72" s="193" t="str">
        <f>IF(A72="","",Meldeformular!F80)</f>
        <v/>
      </c>
      <c r="H72" s="193" t="str">
        <f>IF(A72="","",IF(Meldeformular!Y80="ja",VLOOKUP(A72,Einzelkür_!$A$7:$E$106,5,FALSE),""))</f>
        <v/>
      </c>
      <c r="I72" s="193" t="str">
        <f>IF(A72="","",IF(Meldeformular!Z80&lt;&gt;"",IF(ISEVEN(Meldeformular!Z80)=TRUE,VLOOKUP(Meldeformular!Z80,Paarkür_!$H$6:$M$64,4,FALSE),VLOOKUP(Meldeformular!Z80,Paarkür_!$A$6:$F$64,4,FALSE)),""))</f>
        <v/>
      </c>
      <c r="J72" s="193" t="str">
        <f>IF(A72="","",IF(Meldeformular!AA80="ja",VLOOKUP(A72,Einzelkür!$A$7:$E$106,5,FALSE),""))</f>
        <v/>
      </c>
      <c r="K72" s="193" t="str">
        <f>IF(A72="","",IF(Meldeformular!AB80&lt;&gt;"",IF(ISEVEN(Meldeformular!AB80)=TRUE,VLOOKUP(Meldeformular!AB80,Paarkür!$H$6:$M$64,4,FALSE),VLOOKUP(Meldeformular!AB80,Paarkür!$A$6:$F$64,4,FALSE)),""))</f>
        <v/>
      </c>
      <c r="L72" s="193" t="str">
        <f>IF(A72="","",IF(Meldeformular!AC80&lt;&gt;"",IF(ISEVEN(Meldeformular!AC80)=TRUE,VLOOKUP(Meldeformular!AC80,Kleingruppen!$L$7:$U$52,3,FALSE),VLOOKUP(Meldeformular!AC80,Kleingruppen!$A$7:$J$52,3,FALSE)),""))</f>
        <v/>
      </c>
      <c r="M72" s="193" t="str">
        <f>IF(A72="","",IF(Meldeformular!AC80&lt;&gt;"",IF(ISEVEN(Meldeformular!AC80)=TRUE,VLOOKUP(Meldeformular!AC80,Kleingruppen!$L$7:$U$52,10,FALSE),VLOOKUP(Meldeformular!AC80,Kleingruppen!$A$7:$J$52,10,FALSE)),""))</f>
        <v/>
      </c>
      <c r="N72" s="193" t="str">
        <f>IF(A72="","",IF(Meldeformular!AD80&lt;&gt;"",IF(ISEVEN(Meldeformular!AD80)=TRUE,VLOOKUP(Meldeformular!AD80,Großgruppen!$L$7:$U$58,3,FALSE),VLOOKUP(Meldeformular!AD80,Großgruppen!$A$7:$J$58,3,FALSE)),""))</f>
        <v/>
      </c>
      <c r="O72" t="str">
        <f>IF(A72="","",IF(Meldeformular!AD80&lt;&gt;"",IF(ISEVEN(Meldeformular!AD80)=TRUE,VLOOKUP(Meldeformular!AD80,Großgruppen!$L$7:$U$58,10,FALSE),VLOOKUP(Meldeformular!AD80,Großgruppen!$A$7:$J$58,10,FALSE)),""))</f>
        <v/>
      </c>
    </row>
    <row r="73" spans="1:15" x14ac:dyDescent="0.2">
      <c r="A73" s="188" t="str">
        <f>IF(Meldeformular!B81="","",Meldeformular!A81)</f>
        <v/>
      </c>
      <c r="B73" s="192" t="str">
        <f>IF(A73="","",Meldeformular!B81)</f>
        <v/>
      </c>
      <c r="C73" s="193" t="str">
        <f>IF(A73="","",Meldeformular!C81)</f>
        <v/>
      </c>
      <c r="D73" s="193" t="str">
        <f>IF(A73="","",'allg. Daten'!$C$6)</f>
        <v/>
      </c>
      <c r="E73" s="193" t="str">
        <f>IF(A73="","",Meldeformular!D81)</f>
        <v/>
      </c>
      <c r="F73" s="194" t="str">
        <f>IF(A73="","",Meldeformular!E81)</f>
        <v/>
      </c>
      <c r="G73" s="193" t="str">
        <f>IF(A73="","",Meldeformular!F81)</f>
        <v/>
      </c>
      <c r="H73" s="193" t="str">
        <f>IF(A73="","",IF(Meldeformular!Y81="ja",VLOOKUP(A73,Einzelkür_!$A$7:$E$106,5,FALSE),""))</f>
        <v/>
      </c>
      <c r="I73" s="193" t="str">
        <f>IF(A73="","",IF(Meldeformular!Z81&lt;&gt;"",IF(ISEVEN(Meldeformular!Z81)=TRUE,VLOOKUP(Meldeformular!Z81,Paarkür_!$H$6:$M$64,4,FALSE),VLOOKUP(Meldeformular!Z81,Paarkür_!$A$6:$F$64,4,FALSE)),""))</f>
        <v/>
      </c>
      <c r="J73" s="193" t="str">
        <f>IF(A73="","",IF(Meldeformular!AA81="ja",VLOOKUP(A73,Einzelkür!$A$7:$E$106,5,FALSE),""))</f>
        <v/>
      </c>
      <c r="K73" s="193" t="str">
        <f>IF(A73="","",IF(Meldeformular!AB81&lt;&gt;"",IF(ISEVEN(Meldeformular!AB81)=TRUE,VLOOKUP(Meldeformular!AB81,Paarkür!$H$6:$M$64,4,FALSE),VLOOKUP(Meldeformular!AB81,Paarkür!$A$6:$F$64,4,FALSE)),""))</f>
        <v/>
      </c>
      <c r="L73" s="193" t="str">
        <f>IF(A73="","",IF(Meldeformular!AC81&lt;&gt;"",IF(ISEVEN(Meldeformular!AC81)=TRUE,VLOOKUP(Meldeformular!AC81,Kleingruppen!$L$7:$U$52,3,FALSE),VLOOKUP(Meldeformular!AC81,Kleingruppen!$A$7:$J$52,3,FALSE)),""))</f>
        <v/>
      </c>
      <c r="M73" s="193" t="str">
        <f>IF(A73="","",IF(Meldeformular!AC81&lt;&gt;"",IF(ISEVEN(Meldeformular!AC81)=TRUE,VLOOKUP(Meldeformular!AC81,Kleingruppen!$L$7:$U$52,10,FALSE),VLOOKUP(Meldeformular!AC81,Kleingruppen!$A$7:$J$52,10,FALSE)),""))</f>
        <v/>
      </c>
      <c r="N73" s="193" t="str">
        <f>IF(A73="","",IF(Meldeformular!AD81&lt;&gt;"",IF(ISEVEN(Meldeformular!AD81)=TRUE,VLOOKUP(Meldeformular!AD81,Großgruppen!$L$7:$U$58,3,FALSE),VLOOKUP(Meldeformular!AD81,Großgruppen!$A$7:$J$58,3,FALSE)),""))</f>
        <v/>
      </c>
      <c r="O73" t="str">
        <f>IF(A73="","",IF(Meldeformular!AD81&lt;&gt;"",IF(ISEVEN(Meldeformular!AD81)=TRUE,VLOOKUP(Meldeformular!AD81,Großgruppen!$L$7:$U$58,10,FALSE),VLOOKUP(Meldeformular!AD81,Großgruppen!$A$7:$J$58,10,FALSE)),""))</f>
        <v/>
      </c>
    </row>
    <row r="74" spans="1:15" x14ac:dyDescent="0.2">
      <c r="A74" s="188" t="str">
        <f>IF(Meldeformular!B82="","",Meldeformular!A82)</f>
        <v/>
      </c>
      <c r="B74" s="192" t="str">
        <f>IF(A74="","",Meldeformular!B82)</f>
        <v/>
      </c>
      <c r="C74" s="193" t="str">
        <f>IF(A74="","",Meldeformular!C82)</f>
        <v/>
      </c>
      <c r="D74" s="193" t="str">
        <f>IF(A74="","",'allg. Daten'!$C$6)</f>
        <v/>
      </c>
      <c r="E74" s="193" t="str">
        <f>IF(A74="","",Meldeformular!D82)</f>
        <v/>
      </c>
      <c r="F74" s="194" t="str">
        <f>IF(A74="","",Meldeformular!E82)</f>
        <v/>
      </c>
      <c r="G74" s="193" t="str">
        <f>IF(A74="","",Meldeformular!F82)</f>
        <v/>
      </c>
      <c r="H74" s="193" t="str">
        <f>IF(A74="","",IF(Meldeformular!Y82="ja",VLOOKUP(A74,Einzelkür_!$A$7:$E$106,5,FALSE),""))</f>
        <v/>
      </c>
      <c r="I74" s="193" t="str">
        <f>IF(A74="","",IF(Meldeformular!Z82&lt;&gt;"",IF(ISEVEN(Meldeformular!Z82)=TRUE,VLOOKUP(Meldeformular!Z82,Paarkür_!$H$6:$M$64,4,FALSE),VLOOKUP(Meldeformular!Z82,Paarkür_!$A$6:$F$64,4,FALSE)),""))</f>
        <v/>
      </c>
      <c r="J74" s="193" t="str">
        <f>IF(A74="","",IF(Meldeformular!AA82="ja",VLOOKUP(A74,Einzelkür!$A$7:$E$106,5,FALSE),""))</f>
        <v/>
      </c>
      <c r="K74" s="193" t="str">
        <f>IF(A74="","",IF(Meldeformular!AB82&lt;&gt;"",IF(ISEVEN(Meldeformular!AB82)=TRUE,VLOOKUP(Meldeformular!AB82,Paarkür!$H$6:$M$64,4,FALSE),VLOOKUP(Meldeformular!AB82,Paarkür!$A$6:$F$64,4,FALSE)),""))</f>
        <v/>
      </c>
      <c r="L74" s="193" t="str">
        <f>IF(A74="","",IF(Meldeformular!AC82&lt;&gt;"",IF(ISEVEN(Meldeformular!AC82)=TRUE,VLOOKUP(Meldeformular!AC82,Kleingruppen!$L$7:$U$52,3,FALSE),VLOOKUP(Meldeformular!AC82,Kleingruppen!$A$7:$J$52,3,FALSE)),""))</f>
        <v/>
      </c>
      <c r="M74" s="193" t="str">
        <f>IF(A74="","",IF(Meldeformular!AC82&lt;&gt;"",IF(ISEVEN(Meldeformular!AC82)=TRUE,VLOOKUP(Meldeformular!AC82,Kleingruppen!$L$7:$U$52,10,FALSE),VLOOKUP(Meldeformular!AC82,Kleingruppen!$A$7:$J$52,10,FALSE)),""))</f>
        <v/>
      </c>
      <c r="N74" s="193" t="str">
        <f>IF(A74="","",IF(Meldeformular!AD82&lt;&gt;"",IF(ISEVEN(Meldeformular!AD82)=TRUE,VLOOKUP(Meldeformular!AD82,Großgruppen!$L$7:$U$58,3,FALSE),VLOOKUP(Meldeformular!AD82,Großgruppen!$A$7:$J$58,3,FALSE)),""))</f>
        <v/>
      </c>
      <c r="O74" t="str">
        <f>IF(A74="","",IF(Meldeformular!AD82&lt;&gt;"",IF(ISEVEN(Meldeformular!AD82)=TRUE,VLOOKUP(Meldeformular!AD82,Großgruppen!$L$7:$U$58,10,FALSE),VLOOKUP(Meldeformular!AD82,Großgruppen!$A$7:$J$58,10,FALSE)),""))</f>
        <v/>
      </c>
    </row>
    <row r="75" spans="1:15" x14ac:dyDescent="0.2">
      <c r="A75" s="188" t="str">
        <f>IF(Meldeformular!B83="","",Meldeformular!A83)</f>
        <v/>
      </c>
      <c r="B75" s="192" t="str">
        <f>IF(A75="","",Meldeformular!B83)</f>
        <v/>
      </c>
      <c r="C75" s="193" t="str">
        <f>IF(A75="","",Meldeformular!C83)</f>
        <v/>
      </c>
      <c r="D75" s="193" t="str">
        <f>IF(A75="","",'allg. Daten'!$C$6)</f>
        <v/>
      </c>
      <c r="E75" s="193" t="str">
        <f>IF(A75="","",Meldeformular!D83)</f>
        <v/>
      </c>
      <c r="F75" s="194" t="str">
        <f>IF(A75="","",Meldeformular!E83)</f>
        <v/>
      </c>
      <c r="G75" s="193" t="str">
        <f>IF(A75="","",Meldeformular!F83)</f>
        <v/>
      </c>
      <c r="H75" s="193" t="str">
        <f>IF(A75="","",IF(Meldeformular!Y83="ja",VLOOKUP(A75,Einzelkür_!$A$7:$E$106,5,FALSE),""))</f>
        <v/>
      </c>
      <c r="I75" s="193" t="str">
        <f>IF(A75="","",IF(Meldeformular!Z83&lt;&gt;"",IF(ISEVEN(Meldeformular!Z83)=TRUE,VLOOKUP(Meldeformular!Z83,Paarkür_!$H$6:$M$64,4,FALSE),VLOOKUP(Meldeformular!Z83,Paarkür_!$A$6:$F$64,4,FALSE)),""))</f>
        <v/>
      </c>
      <c r="J75" s="193" t="str">
        <f>IF(A75="","",IF(Meldeformular!AA83="ja",VLOOKUP(A75,Einzelkür!$A$7:$E$106,5,FALSE),""))</f>
        <v/>
      </c>
      <c r="K75" s="193" t="str">
        <f>IF(A75="","",IF(Meldeformular!AB83&lt;&gt;"",IF(ISEVEN(Meldeformular!AB83)=TRUE,VLOOKUP(Meldeformular!AB83,Paarkür!$H$6:$M$64,4,FALSE),VLOOKUP(Meldeformular!AB83,Paarkür!$A$6:$F$64,4,FALSE)),""))</f>
        <v/>
      </c>
      <c r="L75" s="193" t="str">
        <f>IF(A75="","",IF(Meldeformular!AC83&lt;&gt;"",IF(ISEVEN(Meldeformular!AC83)=TRUE,VLOOKUP(Meldeformular!AC83,Kleingruppen!$L$7:$U$52,3,FALSE),VLOOKUP(Meldeformular!AC83,Kleingruppen!$A$7:$J$52,3,FALSE)),""))</f>
        <v/>
      </c>
      <c r="M75" s="193" t="str">
        <f>IF(A75="","",IF(Meldeformular!AC83&lt;&gt;"",IF(ISEVEN(Meldeformular!AC83)=TRUE,VLOOKUP(Meldeformular!AC83,Kleingruppen!$L$7:$U$52,10,FALSE),VLOOKUP(Meldeformular!AC83,Kleingruppen!$A$7:$J$52,10,FALSE)),""))</f>
        <v/>
      </c>
      <c r="N75" s="193" t="str">
        <f>IF(A75="","",IF(Meldeformular!AD83&lt;&gt;"",IF(ISEVEN(Meldeformular!AD83)=TRUE,VLOOKUP(Meldeformular!AD83,Großgruppen!$L$7:$U$58,3,FALSE),VLOOKUP(Meldeformular!AD83,Großgruppen!$A$7:$J$58,3,FALSE)),""))</f>
        <v/>
      </c>
      <c r="O75" t="str">
        <f>IF(A75="","",IF(Meldeformular!AD83&lt;&gt;"",IF(ISEVEN(Meldeformular!AD83)=TRUE,VLOOKUP(Meldeformular!AD83,Großgruppen!$L$7:$U$58,10,FALSE),VLOOKUP(Meldeformular!AD83,Großgruppen!$A$7:$J$58,10,FALSE)),""))</f>
        <v/>
      </c>
    </row>
    <row r="76" spans="1:15" x14ac:dyDescent="0.2">
      <c r="A76" s="188" t="str">
        <f>IF(Meldeformular!B84="","",Meldeformular!A84)</f>
        <v/>
      </c>
      <c r="B76" s="192" t="str">
        <f>IF(A76="","",Meldeformular!B84)</f>
        <v/>
      </c>
      <c r="C76" s="193" t="str">
        <f>IF(A76="","",Meldeformular!C84)</f>
        <v/>
      </c>
      <c r="D76" s="193" t="str">
        <f>IF(A76="","",'allg. Daten'!$C$6)</f>
        <v/>
      </c>
      <c r="E76" s="193" t="str">
        <f>IF(A76="","",Meldeformular!D84)</f>
        <v/>
      </c>
      <c r="F76" s="194" t="str">
        <f>IF(A76="","",Meldeformular!E84)</f>
        <v/>
      </c>
      <c r="G76" s="193" t="str">
        <f>IF(A76="","",Meldeformular!F84)</f>
        <v/>
      </c>
      <c r="H76" s="193" t="str">
        <f>IF(A76="","",IF(Meldeformular!Y84="ja",VLOOKUP(A76,Einzelkür_!$A$7:$E$106,5,FALSE),""))</f>
        <v/>
      </c>
      <c r="I76" s="193" t="str">
        <f>IF(A76="","",IF(Meldeformular!Z84&lt;&gt;"",IF(ISEVEN(Meldeformular!Z84)=TRUE,VLOOKUP(Meldeformular!Z84,Paarkür_!$H$6:$M$64,4,FALSE),VLOOKUP(Meldeformular!Z84,Paarkür_!$A$6:$F$64,4,FALSE)),""))</f>
        <v/>
      </c>
      <c r="J76" s="193" t="str">
        <f>IF(A76="","",IF(Meldeformular!AA84="ja",VLOOKUP(A76,Einzelkür!$A$7:$E$106,5,FALSE),""))</f>
        <v/>
      </c>
      <c r="K76" s="193" t="str">
        <f>IF(A76="","",IF(Meldeformular!AB84&lt;&gt;"",IF(ISEVEN(Meldeformular!AB84)=TRUE,VLOOKUP(Meldeformular!AB84,Paarkür!$H$6:$M$64,4,FALSE),VLOOKUP(Meldeformular!AB84,Paarkür!$A$6:$F$64,4,FALSE)),""))</f>
        <v/>
      </c>
      <c r="L76" s="193" t="str">
        <f>IF(A76="","",IF(Meldeformular!AC84&lt;&gt;"",IF(ISEVEN(Meldeformular!AC84)=TRUE,VLOOKUP(Meldeformular!AC84,Kleingruppen!$L$7:$U$52,3,FALSE),VLOOKUP(Meldeformular!AC84,Kleingruppen!$A$7:$J$52,3,FALSE)),""))</f>
        <v/>
      </c>
      <c r="M76" s="193" t="str">
        <f>IF(A76="","",IF(Meldeformular!AC84&lt;&gt;"",IF(ISEVEN(Meldeformular!AC84)=TRUE,VLOOKUP(Meldeformular!AC84,Kleingruppen!$L$7:$U$52,10,FALSE),VLOOKUP(Meldeformular!AC84,Kleingruppen!$A$7:$J$52,10,FALSE)),""))</f>
        <v/>
      </c>
      <c r="N76" s="193" t="str">
        <f>IF(A76="","",IF(Meldeformular!AD84&lt;&gt;"",IF(ISEVEN(Meldeformular!AD84)=TRUE,VLOOKUP(Meldeformular!AD84,Großgruppen!$L$7:$U$58,3,FALSE),VLOOKUP(Meldeformular!AD84,Großgruppen!$A$7:$J$58,3,FALSE)),""))</f>
        <v/>
      </c>
      <c r="O76" t="str">
        <f>IF(A76="","",IF(Meldeformular!AD84&lt;&gt;"",IF(ISEVEN(Meldeformular!AD84)=TRUE,VLOOKUP(Meldeformular!AD84,Großgruppen!$L$7:$U$58,10,FALSE),VLOOKUP(Meldeformular!AD84,Großgruppen!$A$7:$J$58,10,FALSE)),""))</f>
        <v/>
      </c>
    </row>
    <row r="77" spans="1:15" x14ac:dyDescent="0.2">
      <c r="A77" s="188" t="str">
        <f>IF(Meldeformular!B85="","",Meldeformular!A85)</f>
        <v/>
      </c>
      <c r="B77" s="192" t="str">
        <f>IF(A77="","",Meldeformular!B85)</f>
        <v/>
      </c>
      <c r="C77" s="193" t="str">
        <f>IF(A77="","",Meldeformular!C85)</f>
        <v/>
      </c>
      <c r="D77" s="193" t="str">
        <f>IF(A77="","",'allg. Daten'!$C$6)</f>
        <v/>
      </c>
      <c r="E77" s="193" t="str">
        <f>IF(A77="","",Meldeformular!D85)</f>
        <v/>
      </c>
      <c r="F77" s="194" t="str">
        <f>IF(A77="","",Meldeformular!E85)</f>
        <v/>
      </c>
      <c r="G77" s="193" t="str">
        <f>IF(A77="","",Meldeformular!F85)</f>
        <v/>
      </c>
      <c r="H77" s="193" t="str">
        <f>IF(A77="","",IF(Meldeformular!Y85="ja",VLOOKUP(A77,Einzelkür_!$A$7:$E$106,5,FALSE),""))</f>
        <v/>
      </c>
      <c r="I77" s="193" t="str">
        <f>IF(A77="","",IF(Meldeformular!Z85&lt;&gt;"",IF(ISEVEN(Meldeformular!Z85)=TRUE,VLOOKUP(Meldeformular!Z85,Paarkür_!$H$6:$M$64,4,FALSE),VLOOKUP(Meldeformular!Z85,Paarkür_!$A$6:$F$64,4,FALSE)),""))</f>
        <v/>
      </c>
      <c r="J77" s="193" t="str">
        <f>IF(A77="","",IF(Meldeformular!AA85="ja",VLOOKUP(A77,Einzelkür!$A$7:$E$106,5,FALSE),""))</f>
        <v/>
      </c>
      <c r="K77" s="193" t="str">
        <f>IF(A77="","",IF(Meldeformular!AB85&lt;&gt;"",IF(ISEVEN(Meldeformular!AB85)=TRUE,VLOOKUP(Meldeformular!AB85,Paarkür!$H$6:$M$64,4,FALSE),VLOOKUP(Meldeformular!AB85,Paarkür!$A$6:$F$64,4,FALSE)),""))</f>
        <v/>
      </c>
      <c r="L77" s="193" t="str">
        <f>IF(A77="","",IF(Meldeformular!AC85&lt;&gt;"",IF(ISEVEN(Meldeformular!AC85)=TRUE,VLOOKUP(Meldeformular!AC85,Kleingruppen!$L$7:$U$52,3,FALSE),VLOOKUP(Meldeformular!AC85,Kleingruppen!$A$7:$J$52,3,FALSE)),""))</f>
        <v/>
      </c>
      <c r="M77" s="193" t="str">
        <f>IF(A77="","",IF(Meldeformular!AC85&lt;&gt;"",IF(ISEVEN(Meldeformular!AC85)=TRUE,VLOOKUP(Meldeformular!AC85,Kleingruppen!$L$7:$U$52,10,FALSE),VLOOKUP(Meldeformular!AC85,Kleingruppen!$A$7:$J$52,10,FALSE)),""))</f>
        <v/>
      </c>
      <c r="N77" s="193" t="str">
        <f>IF(A77="","",IF(Meldeformular!AD85&lt;&gt;"",IF(ISEVEN(Meldeformular!AD85)=TRUE,VLOOKUP(Meldeformular!AD85,Großgruppen!$L$7:$U$58,3,FALSE),VLOOKUP(Meldeformular!AD85,Großgruppen!$A$7:$J$58,3,FALSE)),""))</f>
        <v/>
      </c>
      <c r="O77" t="str">
        <f>IF(A77="","",IF(Meldeformular!AD85&lt;&gt;"",IF(ISEVEN(Meldeformular!AD85)=TRUE,VLOOKUP(Meldeformular!AD85,Großgruppen!$L$7:$U$58,10,FALSE),VLOOKUP(Meldeformular!AD85,Großgruppen!$A$7:$J$58,10,FALSE)),""))</f>
        <v/>
      </c>
    </row>
    <row r="78" spans="1:15" x14ac:dyDescent="0.2">
      <c r="A78" s="188" t="str">
        <f>IF(Meldeformular!B86="","",Meldeformular!A86)</f>
        <v/>
      </c>
      <c r="B78" s="192" t="str">
        <f>IF(A78="","",Meldeformular!B86)</f>
        <v/>
      </c>
      <c r="C78" s="193" t="str">
        <f>IF(A78="","",Meldeformular!C86)</f>
        <v/>
      </c>
      <c r="D78" s="193" t="str">
        <f>IF(A78="","",'allg. Daten'!$C$6)</f>
        <v/>
      </c>
      <c r="E78" s="193" t="str">
        <f>IF(A78="","",Meldeformular!D86)</f>
        <v/>
      </c>
      <c r="F78" s="194" t="str">
        <f>IF(A78="","",Meldeformular!E86)</f>
        <v/>
      </c>
      <c r="G78" s="193" t="str">
        <f>IF(A78="","",Meldeformular!F86)</f>
        <v/>
      </c>
      <c r="H78" s="193" t="str">
        <f>IF(A78="","",IF(Meldeformular!Y86="ja",VLOOKUP(A78,Einzelkür_!$A$7:$E$106,5,FALSE),""))</f>
        <v/>
      </c>
      <c r="I78" s="193" t="str">
        <f>IF(A78="","",IF(Meldeformular!Z86&lt;&gt;"",IF(ISEVEN(Meldeformular!Z86)=TRUE,VLOOKUP(Meldeformular!Z86,Paarkür_!$H$6:$M$64,4,FALSE),VLOOKUP(Meldeformular!Z86,Paarkür_!$A$6:$F$64,4,FALSE)),""))</f>
        <v/>
      </c>
      <c r="J78" s="193" t="str">
        <f>IF(A78="","",IF(Meldeformular!AA86="ja",VLOOKUP(A78,Einzelkür!$A$7:$E$106,5,FALSE),""))</f>
        <v/>
      </c>
      <c r="K78" s="193" t="str">
        <f>IF(A78="","",IF(Meldeformular!AB86&lt;&gt;"",IF(ISEVEN(Meldeformular!AB86)=TRUE,VLOOKUP(Meldeformular!AB86,Paarkür!$H$6:$M$64,4,FALSE),VLOOKUP(Meldeformular!AB86,Paarkür!$A$6:$F$64,4,FALSE)),""))</f>
        <v/>
      </c>
      <c r="L78" s="193" t="str">
        <f>IF(A78="","",IF(Meldeformular!AC86&lt;&gt;"",IF(ISEVEN(Meldeformular!AC86)=TRUE,VLOOKUP(Meldeformular!AC86,Kleingruppen!$L$7:$U$52,3,FALSE),VLOOKUP(Meldeformular!AC86,Kleingruppen!$A$7:$J$52,3,FALSE)),""))</f>
        <v/>
      </c>
      <c r="M78" s="193" t="str">
        <f>IF(A78="","",IF(Meldeformular!AC86&lt;&gt;"",IF(ISEVEN(Meldeformular!AC86)=TRUE,VLOOKUP(Meldeformular!AC86,Kleingruppen!$L$7:$U$52,10,FALSE),VLOOKUP(Meldeformular!AC86,Kleingruppen!$A$7:$J$52,10,FALSE)),""))</f>
        <v/>
      </c>
      <c r="N78" s="193" t="str">
        <f>IF(A78="","",IF(Meldeformular!AD86&lt;&gt;"",IF(ISEVEN(Meldeformular!AD86)=TRUE,VLOOKUP(Meldeformular!AD86,Großgruppen!$L$7:$U$58,3,FALSE),VLOOKUP(Meldeformular!AD86,Großgruppen!$A$7:$J$58,3,FALSE)),""))</f>
        <v/>
      </c>
      <c r="O78" t="str">
        <f>IF(A78="","",IF(Meldeformular!AD86&lt;&gt;"",IF(ISEVEN(Meldeformular!AD86)=TRUE,VLOOKUP(Meldeformular!AD86,Großgruppen!$L$7:$U$58,10,FALSE),VLOOKUP(Meldeformular!AD86,Großgruppen!$A$7:$J$58,10,FALSE)),""))</f>
        <v/>
      </c>
    </row>
    <row r="79" spans="1:15" x14ac:dyDescent="0.2">
      <c r="A79" s="188" t="str">
        <f>IF(Meldeformular!B87="","",Meldeformular!A87)</f>
        <v/>
      </c>
      <c r="B79" s="192" t="str">
        <f>IF(A79="","",Meldeformular!B87)</f>
        <v/>
      </c>
      <c r="C79" s="193" t="str">
        <f>IF(A79="","",Meldeformular!C87)</f>
        <v/>
      </c>
      <c r="D79" s="193" t="str">
        <f>IF(A79="","",'allg. Daten'!$C$6)</f>
        <v/>
      </c>
      <c r="E79" s="193" t="str">
        <f>IF(A79="","",Meldeformular!D87)</f>
        <v/>
      </c>
      <c r="F79" s="194" t="str">
        <f>IF(A79="","",Meldeformular!E87)</f>
        <v/>
      </c>
      <c r="G79" s="193" t="str">
        <f>IF(A79="","",Meldeformular!F87)</f>
        <v/>
      </c>
      <c r="H79" s="193" t="str">
        <f>IF(A79="","",IF(Meldeformular!Y87="ja",VLOOKUP(A79,Einzelkür_!$A$7:$E$106,5,FALSE),""))</f>
        <v/>
      </c>
      <c r="I79" s="193" t="str">
        <f>IF(A79="","",IF(Meldeformular!Z87&lt;&gt;"",IF(ISEVEN(Meldeformular!Z87)=TRUE,VLOOKUP(Meldeformular!Z87,Paarkür_!$H$6:$M$64,4,FALSE),VLOOKUP(Meldeformular!Z87,Paarkür_!$A$6:$F$64,4,FALSE)),""))</f>
        <v/>
      </c>
      <c r="J79" s="193" t="str">
        <f>IF(A79="","",IF(Meldeformular!AA87="ja",VLOOKUP(A79,Einzelkür!$A$7:$E$106,5,FALSE),""))</f>
        <v/>
      </c>
      <c r="K79" s="193" t="str">
        <f>IF(A79="","",IF(Meldeformular!AB87&lt;&gt;"",IF(ISEVEN(Meldeformular!AB87)=TRUE,VLOOKUP(Meldeformular!AB87,Paarkür!$H$6:$M$64,4,FALSE),VLOOKUP(Meldeformular!AB87,Paarkür!$A$6:$F$64,4,FALSE)),""))</f>
        <v/>
      </c>
      <c r="L79" s="193" t="str">
        <f>IF(A79="","",IF(Meldeformular!AC87&lt;&gt;"",IF(ISEVEN(Meldeformular!AC87)=TRUE,VLOOKUP(Meldeformular!AC87,Kleingruppen!$L$7:$U$52,3,FALSE),VLOOKUP(Meldeformular!AC87,Kleingruppen!$A$7:$J$52,3,FALSE)),""))</f>
        <v/>
      </c>
      <c r="M79" s="193" t="str">
        <f>IF(A79="","",IF(Meldeformular!AC87&lt;&gt;"",IF(ISEVEN(Meldeformular!AC87)=TRUE,VLOOKUP(Meldeformular!AC87,Kleingruppen!$L$7:$U$52,10,FALSE),VLOOKUP(Meldeformular!AC87,Kleingruppen!$A$7:$J$52,10,FALSE)),""))</f>
        <v/>
      </c>
      <c r="N79" s="193" t="str">
        <f>IF(A79="","",IF(Meldeformular!AD87&lt;&gt;"",IF(ISEVEN(Meldeformular!AD87)=TRUE,VLOOKUP(Meldeformular!AD87,Großgruppen!$L$7:$U$58,3,FALSE),VLOOKUP(Meldeformular!AD87,Großgruppen!$A$7:$J$58,3,FALSE)),""))</f>
        <v/>
      </c>
      <c r="O79" t="str">
        <f>IF(A79="","",IF(Meldeformular!AD87&lt;&gt;"",IF(ISEVEN(Meldeformular!AD87)=TRUE,VLOOKUP(Meldeformular!AD87,Großgruppen!$L$7:$U$58,10,FALSE),VLOOKUP(Meldeformular!AD87,Großgruppen!$A$7:$J$58,10,FALSE)),""))</f>
        <v/>
      </c>
    </row>
    <row r="80" spans="1:15" x14ac:dyDescent="0.2">
      <c r="A80" s="188" t="str">
        <f>IF(Meldeformular!B88="","",Meldeformular!A88)</f>
        <v/>
      </c>
      <c r="B80" s="192" t="str">
        <f>IF(A80="","",Meldeformular!B88)</f>
        <v/>
      </c>
      <c r="C80" s="193" t="str">
        <f>IF(A80="","",Meldeformular!C88)</f>
        <v/>
      </c>
      <c r="D80" s="193" t="str">
        <f>IF(A80="","",'allg. Daten'!$C$6)</f>
        <v/>
      </c>
      <c r="E80" s="193" t="str">
        <f>IF(A80="","",Meldeformular!D88)</f>
        <v/>
      </c>
      <c r="F80" s="194" t="str">
        <f>IF(A80="","",Meldeformular!E88)</f>
        <v/>
      </c>
      <c r="G80" s="193" t="str">
        <f>IF(A80="","",Meldeformular!F88)</f>
        <v/>
      </c>
      <c r="H80" s="193" t="str">
        <f>IF(A80="","",IF(Meldeformular!Y88="ja",VLOOKUP(A80,Einzelkür_!$A$7:$E$106,5,FALSE),""))</f>
        <v/>
      </c>
      <c r="I80" s="193" t="str">
        <f>IF(A80="","",IF(Meldeformular!Z88&lt;&gt;"",IF(ISEVEN(Meldeformular!Z88)=TRUE,VLOOKUP(Meldeformular!Z88,Paarkür_!$H$6:$M$64,4,FALSE),VLOOKUP(Meldeformular!Z88,Paarkür_!$A$6:$F$64,4,FALSE)),""))</f>
        <v/>
      </c>
      <c r="J80" s="193" t="str">
        <f>IF(A80="","",IF(Meldeformular!AA88="ja",VLOOKUP(A80,Einzelkür!$A$7:$E$106,5,FALSE),""))</f>
        <v/>
      </c>
      <c r="K80" s="193" t="str">
        <f>IF(A80="","",IF(Meldeformular!AB88&lt;&gt;"",IF(ISEVEN(Meldeformular!AB88)=TRUE,VLOOKUP(Meldeformular!AB88,Paarkür!$H$6:$M$64,4,FALSE),VLOOKUP(Meldeformular!AB88,Paarkür!$A$6:$F$64,4,FALSE)),""))</f>
        <v/>
      </c>
      <c r="L80" s="193" t="str">
        <f>IF(A80="","",IF(Meldeformular!AC88&lt;&gt;"",IF(ISEVEN(Meldeformular!AC88)=TRUE,VLOOKUP(Meldeformular!AC88,Kleingruppen!$L$7:$U$52,3,FALSE),VLOOKUP(Meldeformular!AC88,Kleingruppen!$A$7:$J$52,3,FALSE)),""))</f>
        <v/>
      </c>
      <c r="M80" s="193" t="str">
        <f>IF(A80="","",IF(Meldeformular!AC88&lt;&gt;"",IF(ISEVEN(Meldeformular!AC88)=TRUE,VLOOKUP(Meldeformular!AC88,Kleingruppen!$L$7:$U$52,10,FALSE),VLOOKUP(Meldeformular!AC88,Kleingruppen!$A$7:$J$52,10,FALSE)),""))</f>
        <v/>
      </c>
      <c r="N80" s="193" t="str">
        <f>IF(A80="","",IF(Meldeformular!AD88&lt;&gt;"",IF(ISEVEN(Meldeformular!AD88)=TRUE,VLOOKUP(Meldeformular!AD88,Großgruppen!$L$7:$U$58,3,FALSE),VLOOKUP(Meldeformular!AD88,Großgruppen!$A$7:$J$58,3,FALSE)),""))</f>
        <v/>
      </c>
      <c r="O80" t="str">
        <f>IF(A80="","",IF(Meldeformular!AD88&lt;&gt;"",IF(ISEVEN(Meldeformular!AD88)=TRUE,VLOOKUP(Meldeformular!AD88,Großgruppen!$L$7:$U$58,10,FALSE),VLOOKUP(Meldeformular!AD88,Großgruppen!$A$7:$J$58,10,FALSE)),""))</f>
        <v/>
      </c>
    </row>
    <row r="81" spans="1:15" x14ac:dyDescent="0.2">
      <c r="A81" s="188" t="str">
        <f>IF(Meldeformular!B89="","",Meldeformular!A89)</f>
        <v/>
      </c>
      <c r="B81" s="192" t="str">
        <f>IF(A81="","",Meldeformular!B89)</f>
        <v/>
      </c>
      <c r="C81" s="193" t="str">
        <f>IF(A81="","",Meldeformular!C89)</f>
        <v/>
      </c>
      <c r="D81" s="193" t="str">
        <f>IF(A81="","",'allg. Daten'!$C$6)</f>
        <v/>
      </c>
      <c r="E81" s="193" t="str">
        <f>IF(A81="","",Meldeformular!D89)</f>
        <v/>
      </c>
      <c r="F81" s="194" t="str">
        <f>IF(A81="","",Meldeformular!E89)</f>
        <v/>
      </c>
      <c r="G81" s="193" t="str">
        <f>IF(A81="","",Meldeformular!F89)</f>
        <v/>
      </c>
      <c r="H81" s="193" t="str">
        <f>IF(A81="","",IF(Meldeformular!Y89="ja",VLOOKUP(A81,Einzelkür_!$A$7:$E$106,5,FALSE),""))</f>
        <v/>
      </c>
      <c r="I81" s="193" t="str">
        <f>IF(A81="","",IF(Meldeformular!Z89&lt;&gt;"",IF(ISEVEN(Meldeformular!Z89)=TRUE,VLOOKUP(Meldeformular!Z89,Paarkür_!$H$6:$M$64,4,FALSE),VLOOKUP(Meldeformular!Z89,Paarkür_!$A$6:$F$64,4,FALSE)),""))</f>
        <v/>
      </c>
      <c r="J81" s="193" t="str">
        <f>IF(A81="","",IF(Meldeformular!AA89="ja",VLOOKUP(A81,Einzelkür!$A$7:$E$106,5,FALSE),""))</f>
        <v/>
      </c>
      <c r="K81" s="193" t="str">
        <f>IF(A81="","",IF(Meldeformular!AB89&lt;&gt;"",IF(ISEVEN(Meldeformular!AB89)=TRUE,VLOOKUP(Meldeformular!AB89,Paarkür!$H$6:$M$64,4,FALSE),VLOOKUP(Meldeformular!AB89,Paarkür!$A$6:$F$64,4,FALSE)),""))</f>
        <v/>
      </c>
      <c r="L81" s="193" t="str">
        <f>IF(A81="","",IF(Meldeformular!AC89&lt;&gt;"",IF(ISEVEN(Meldeformular!AC89)=TRUE,VLOOKUP(Meldeformular!AC89,Kleingruppen!$L$7:$U$52,3,FALSE),VLOOKUP(Meldeformular!AC89,Kleingruppen!$A$7:$J$52,3,FALSE)),""))</f>
        <v/>
      </c>
      <c r="M81" s="193" t="str">
        <f>IF(A81="","",IF(Meldeformular!AC89&lt;&gt;"",IF(ISEVEN(Meldeformular!AC89)=TRUE,VLOOKUP(Meldeformular!AC89,Kleingruppen!$L$7:$U$52,10,FALSE),VLOOKUP(Meldeformular!AC89,Kleingruppen!$A$7:$J$52,10,FALSE)),""))</f>
        <v/>
      </c>
      <c r="N81" s="193" t="str">
        <f>IF(A81="","",IF(Meldeformular!AD89&lt;&gt;"",IF(ISEVEN(Meldeformular!AD89)=TRUE,VLOOKUP(Meldeformular!AD89,Großgruppen!$L$7:$U$58,3,FALSE),VLOOKUP(Meldeformular!AD89,Großgruppen!$A$7:$J$58,3,FALSE)),""))</f>
        <v/>
      </c>
      <c r="O81" t="str">
        <f>IF(A81="","",IF(Meldeformular!AD89&lt;&gt;"",IF(ISEVEN(Meldeformular!AD89)=TRUE,VLOOKUP(Meldeformular!AD89,Großgruppen!$L$7:$U$58,10,FALSE),VLOOKUP(Meldeformular!AD89,Großgruppen!$A$7:$J$58,10,FALSE)),""))</f>
        <v/>
      </c>
    </row>
    <row r="82" spans="1:15" x14ac:dyDescent="0.2">
      <c r="A82" s="188" t="str">
        <f>IF(Meldeformular!B90="","",Meldeformular!A90)</f>
        <v/>
      </c>
      <c r="B82" s="192" t="str">
        <f>IF(A82="","",Meldeformular!B90)</f>
        <v/>
      </c>
      <c r="C82" s="193" t="str">
        <f>IF(A82="","",Meldeformular!C90)</f>
        <v/>
      </c>
      <c r="D82" s="193" t="str">
        <f>IF(A82="","",'allg. Daten'!$C$6)</f>
        <v/>
      </c>
      <c r="E82" s="193" t="str">
        <f>IF(A82="","",Meldeformular!D90)</f>
        <v/>
      </c>
      <c r="F82" s="194" t="str">
        <f>IF(A82="","",Meldeformular!E90)</f>
        <v/>
      </c>
      <c r="G82" s="193" t="str">
        <f>IF(A82="","",Meldeformular!F90)</f>
        <v/>
      </c>
      <c r="H82" s="193" t="str">
        <f>IF(A82="","",IF(Meldeformular!Y90="ja",VLOOKUP(A82,Einzelkür_!$A$7:$E$106,5,FALSE),""))</f>
        <v/>
      </c>
      <c r="I82" s="193" t="str">
        <f>IF(A82="","",IF(Meldeformular!Z90&lt;&gt;"",IF(ISEVEN(Meldeformular!Z90)=TRUE,VLOOKUP(Meldeformular!Z90,Paarkür_!$H$6:$M$64,4,FALSE),VLOOKUP(Meldeformular!Z90,Paarkür_!$A$6:$F$64,4,FALSE)),""))</f>
        <v/>
      </c>
      <c r="J82" s="193" t="str">
        <f>IF(A82="","",IF(Meldeformular!AA90="ja",VLOOKUP(A82,Einzelkür!$A$7:$E$106,5,FALSE),""))</f>
        <v/>
      </c>
      <c r="K82" s="193" t="str">
        <f>IF(A82="","",IF(Meldeformular!AB90&lt;&gt;"",IF(ISEVEN(Meldeformular!AB90)=TRUE,VLOOKUP(Meldeformular!AB90,Paarkür!$H$6:$M$64,4,FALSE),VLOOKUP(Meldeformular!AB90,Paarkür!$A$6:$F$64,4,FALSE)),""))</f>
        <v/>
      </c>
      <c r="L82" s="193" t="str">
        <f>IF(A82="","",IF(Meldeformular!AC90&lt;&gt;"",IF(ISEVEN(Meldeformular!AC90)=TRUE,VLOOKUP(Meldeformular!AC90,Kleingruppen!$L$7:$U$52,3,FALSE),VLOOKUP(Meldeformular!AC90,Kleingruppen!$A$7:$J$52,3,FALSE)),""))</f>
        <v/>
      </c>
      <c r="M82" s="193" t="str">
        <f>IF(A82="","",IF(Meldeformular!AC90&lt;&gt;"",IF(ISEVEN(Meldeformular!AC90)=TRUE,VLOOKUP(Meldeformular!AC90,Kleingruppen!$L$7:$U$52,10,FALSE),VLOOKUP(Meldeformular!AC90,Kleingruppen!$A$7:$J$52,10,FALSE)),""))</f>
        <v/>
      </c>
      <c r="N82" s="193" t="str">
        <f>IF(A82="","",IF(Meldeformular!AD90&lt;&gt;"",IF(ISEVEN(Meldeformular!AD90)=TRUE,VLOOKUP(Meldeformular!AD90,Großgruppen!$L$7:$U$58,3,FALSE),VLOOKUP(Meldeformular!AD90,Großgruppen!$A$7:$J$58,3,FALSE)),""))</f>
        <v/>
      </c>
      <c r="O82" t="str">
        <f>IF(A82="","",IF(Meldeformular!AD90&lt;&gt;"",IF(ISEVEN(Meldeformular!AD90)=TRUE,VLOOKUP(Meldeformular!AD90,Großgruppen!$L$7:$U$58,10,FALSE),VLOOKUP(Meldeformular!AD90,Großgruppen!$A$7:$J$58,10,FALSE)),""))</f>
        <v/>
      </c>
    </row>
    <row r="83" spans="1:15" x14ac:dyDescent="0.2">
      <c r="A83" s="188" t="str">
        <f>IF(Meldeformular!B91="","",Meldeformular!A91)</f>
        <v/>
      </c>
      <c r="B83" s="192" t="str">
        <f>IF(A83="","",Meldeformular!B91)</f>
        <v/>
      </c>
      <c r="C83" s="193" t="str">
        <f>IF(A83="","",Meldeformular!C91)</f>
        <v/>
      </c>
      <c r="D83" s="193" t="str">
        <f>IF(A83="","",'allg. Daten'!$C$6)</f>
        <v/>
      </c>
      <c r="E83" s="193" t="str">
        <f>IF(A83="","",Meldeformular!D91)</f>
        <v/>
      </c>
      <c r="F83" s="194" t="str">
        <f>IF(A83="","",Meldeformular!E91)</f>
        <v/>
      </c>
      <c r="G83" s="193" t="str">
        <f>IF(A83="","",Meldeformular!F91)</f>
        <v/>
      </c>
      <c r="H83" s="193" t="str">
        <f>IF(A83="","",IF(Meldeformular!Y91="ja",VLOOKUP(A83,Einzelkür_!$A$7:$E$106,5,FALSE),""))</f>
        <v/>
      </c>
      <c r="I83" s="193" t="str">
        <f>IF(A83="","",IF(Meldeformular!Z91&lt;&gt;"",IF(ISEVEN(Meldeformular!Z91)=TRUE,VLOOKUP(Meldeformular!Z91,Paarkür_!$H$6:$M$64,4,FALSE),VLOOKUP(Meldeformular!Z91,Paarkür_!$A$6:$F$64,4,FALSE)),""))</f>
        <v/>
      </c>
      <c r="J83" s="193" t="str">
        <f>IF(A83="","",IF(Meldeformular!AA91="ja",VLOOKUP(A83,Einzelkür!$A$7:$E$106,5,FALSE),""))</f>
        <v/>
      </c>
      <c r="K83" s="193" t="str">
        <f>IF(A83="","",IF(Meldeformular!AB91&lt;&gt;"",IF(ISEVEN(Meldeformular!AB91)=TRUE,VLOOKUP(Meldeformular!AB91,Paarkür!$H$6:$M$64,4,FALSE),VLOOKUP(Meldeformular!AB91,Paarkür!$A$6:$F$64,4,FALSE)),""))</f>
        <v/>
      </c>
      <c r="L83" s="193" t="str">
        <f>IF(A83="","",IF(Meldeformular!AC91&lt;&gt;"",IF(ISEVEN(Meldeformular!AC91)=TRUE,VLOOKUP(Meldeformular!AC91,Kleingruppen!$L$7:$U$52,3,FALSE),VLOOKUP(Meldeformular!AC91,Kleingruppen!$A$7:$J$52,3,FALSE)),""))</f>
        <v/>
      </c>
      <c r="M83" s="193" t="str">
        <f>IF(A83="","",IF(Meldeformular!AC91&lt;&gt;"",IF(ISEVEN(Meldeformular!AC91)=TRUE,VLOOKUP(Meldeformular!AC91,Kleingruppen!$L$7:$U$52,10,FALSE),VLOOKUP(Meldeformular!AC91,Kleingruppen!$A$7:$J$52,10,FALSE)),""))</f>
        <v/>
      </c>
      <c r="N83" s="193" t="str">
        <f>IF(A83="","",IF(Meldeformular!AD91&lt;&gt;"",IF(ISEVEN(Meldeformular!AD91)=TRUE,VLOOKUP(Meldeformular!AD91,Großgruppen!$L$7:$U$58,3,FALSE),VLOOKUP(Meldeformular!AD91,Großgruppen!$A$7:$J$58,3,FALSE)),""))</f>
        <v/>
      </c>
      <c r="O83" t="str">
        <f>IF(A83="","",IF(Meldeformular!AD91&lt;&gt;"",IF(ISEVEN(Meldeformular!AD91)=TRUE,VLOOKUP(Meldeformular!AD91,Großgruppen!$L$7:$U$58,10,FALSE),VLOOKUP(Meldeformular!AD91,Großgruppen!$A$7:$J$58,10,FALSE)),""))</f>
        <v/>
      </c>
    </row>
    <row r="84" spans="1:15" x14ac:dyDescent="0.2">
      <c r="A84" s="188" t="str">
        <f>IF(Meldeformular!B92="","",Meldeformular!A92)</f>
        <v/>
      </c>
      <c r="B84" s="192" t="str">
        <f>IF(A84="","",Meldeformular!B92)</f>
        <v/>
      </c>
      <c r="C84" s="193" t="str">
        <f>IF(A84="","",Meldeformular!C92)</f>
        <v/>
      </c>
      <c r="D84" s="193" t="str">
        <f>IF(A84="","",'allg. Daten'!$C$6)</f>
        <v/>
      </c>
      <c r="E84" s="193" t="str">
        <f>IF(A84="","",Meldeformular!D92)</f>
        <v/>
      </c>
      <c r="F84" s="194" t="str">
        <f>IF(A84="","",Meldeformular!E92)</f>
        <v/>
      </c>
      <c r="G84" s="193" t="str">
        <f>IF(A84="","",Meldeformular!F92)</f>
        <v/>
      </c>
      <c r="H84" s="193" t="str">
        <f>IF(A84="","",IF(Meldeformular!Y92="ja",VLOOKUP(A84,Einzelkür_!$A$7:$E$106,5,FALSE),""))</f>
        <v/>
      </c>
      <c r="I84" s="193" t="str">
        <f>IF(A84="","",IF(Meldeformular!Z92&lt;&gt;"",IF(ISEVEN(Meldeformular!Z92)=TRUE,VLOOKUP(Meldeformular!Z92,Paarkür_!$H$6:$M$64,4,FALSE),VLOOKUP(Meldeformular!Z92,Paarkür_!$A$6:$F$64,4,FALSE)),""))</f>
        <v/>
      </c>
      <c r="J84" s="193" t="str">
        <f>IF(A84="","",IF(Meldeformular!AA92="ja",VLOOKUP(A84,Einzelkür!$A$7:$E$106,5,FALSE),""))</f>
        <v/>
      </c>
      <c r="K84" s="193" t="str">
        <f>IF(A84="","",IF(Meldeformular!AB92&lt;&gt;"",IF(ISEVEN(Meldeformular!AB92)=TRUE,VLOOKUP(Meldeformular!AB92,Paarkür!$H$6:$M$64,4,FALSE),VLOOKUP(Meldeformular!AB92,Paarkür!$A$6:$F$64,4,FALSE)),""))</f>
        <v/>
      </c>
      <c r="L84" s="193" t="str">
        <f>IF(A84="","",IF(Meldeformular!AC92&lt;&gt;"",IF(ISEVEN(Meldeformular!AC92)=TRUE,VLOOKUP(Meldeformular!AC92,Kleingruppen!$L$7:$U$52,3,FALSE),VLOOKUP(Meldeformular!AC92,Kleingruppen!$A$7:$J$52,3,FALSE)),""))</f>
        <v/>
      </c>
      <c r="M84" s="193" t="str">
        <f>IF(A84="","",IF(Meldeformular!AC92&lt;&gt;"",IF(ISEVEN(Meldeformular!AC92)=TRUE,VLOOKUP(Meldeformular!AC92,Kleingruppen!$L$7:$U$52,10,FALSE),VLOOKUP(Meldeformular!AC92,Kleingruppen!$A$7:$J$52,10,FALSE)),""))</f>
        <v/>
      </c>
      <c r="N84" s="193" t="str">
        <f>IF(A84="","",IF(Meldeformular!AD92&lt;&gt;"",IF(ISEVEN(Meldeformular!AD92)=TRUE,VLOOKUP(Meldeformular!AD92,Großgruppen!$L$7:$U$58,3,FALSE),VLOOKUP(Meldeformular!AD92,Großgruppen!$A$7:$J$58,3,FALSE)),""))</f>
        <v/>
      </c>
      <c r="O84" t="str">
        <f>IF(A84="","",IF(Meldeformular!AD92&lt;&gt;"",IF(ISEVEN(Meldeformular!AD92)=TRUE,VLOOKUP(Meldeformular!AD92,Großgruppen!$L$7:$U$58,10,FALSE),VLOOKUP(Meldeformular!AD92,Großgruppen!$A$7:$J$58,10,FALSE)),""))</f>
        <v/>
      </c>
    </row>
    <row r="85" spans="1:15" x14ac:dyDescent="0.2">
      <c r="A85" s="188" t="str">
        <f>IF(Meldeformular!B93="","",Meldeformular!A93)</f>
        <v/>
      </c>
      <c r="B85" s="192" t="str">
        <f>IF(A85="","",Meldeformular!B93)</f>
        <v/>
      </c>
      <c r="C85" s="193" t="str">
        <f>IF(A85="","",Meldeformular!C93)</f>
        <v/>
      </c>
      <c r="D85" s="193" t="str">
        <f>IF(A85="","",'allg. Daten'!$C$6)</f>
        <v/>
      </c>
      <c r="E85" s="193" t="str">
        <f>IF(A85="","",Meldeformular!D93)</f>
        <v/>
      </c>
      <c r="F85" s="194" t="str">
        <f>IF(A85="","",Meldeformular!E93)</f>
        <v/>
      </c>
      <c r="G85" s="193" t="str">
        <f>IF(A85="","",Meldeformular!F93)</f>
        <v/>
      </c>
      <c r="H85" s="193" t="str">
        <f>IF(A85="","",IF(Meldeformular!Y93="ja",VLOOKUP(A85,Einzelkür_!$A$7:$E$106,5,FALSE),""))</f>
        <v/>
      </c>
      <c r="I85" s="193" t="str">
        <f>IF(A85="","",IF(Meldeformular!Z93&lt;&gt;"",IF(ISEVEN(Meldeformular!Z93)=TRUE,VLOOKUP(Meldeformular!Z93,Paarkür_!$H$6:$M$64,4,FALSE),VLOOKUP(Meldeformular!Z93,Paarkür_!$A$6:$F$64,4,FALSE)),""))</f>
        <v/>
      </c>
      <c r="J85" s="193" t="str">
        <f>IF(A85="","",IF(Meldeformular!AA93="ja",VLOOKUP(A85,Einzelkür!$A$7:$E$106,5,FALSE),""))</f>
        <v/>
      </c>
      <c r="K85" s="193" t="str">
        <f>IF(A85="","",IF(Meldeformular!AB93&lt;&gt;"",IF(ISEVEN(Meldeformular!AB93)=TRUE,VLOOKUP(Meldeformular!AB93,Paarkür!$H$6:$M$64,4,FALSE),VLOOKUP(Meldeformular!AB93,Paarkür!$A$6:$F$64,4,FALSE)),""))</f>
        <v/>
      </c>
      <c r="L85" s="193" t="str">
        <f>IF(A85="","",IF(Meldeformular!AC93&lt;&gt;"",IF(ISEVEN(Meldeformular!AC93)=TRUE,VLOOKUP(Meldeformular!AC93,Kleingruppen!$L$7:$U$52,3,FALSE),VLOOKUP(Meldeformular!AC93,Kleingruppen!$A$7:$J$52,3,FALSE)),""))</f>
        <v/>
      </c>
      <c r="M85" s="193" t="str">
        <f>IF(A85="","",IF(Meldeformular!AC93&lt;&gt;"",IF(ISEVEN(Meldeformular!AC93)=TRUE,VLOOKUP(Meldeformular!AC93,Kleingruppen!$L$7:$U$52,10,FALSE),VLOOKUP(Meldeformular!AC93,Kleingruppen!$A$7:$J$52,10,FALSE)),""))</f>
        <v/>
      </c>
      <c r="N85" s="193" t="str">
        <f>IF(A85="","",IF(Meldeformular!AD93&lt;&gt;"",IF(ISEVEN(Meldeformular!AD93)=TRUE,VLOOKUP(Meldeformular!AD93,Großgruppen!$L$7:$U$58,3,FALSE),VLOOKUP(Meldeformular!AD93,Großgruppen!$A$7:$J$58,3,FALSE)),""))</f>
        <v/>
      </c>
      <c r="O85" t="str">
        <f>IF(A85="","",IF(Meldeformular!AD93&lt;&gt;"",IF(ISEVEN(Meldeformular!AD93)=TRUE,VLOOKUP(Meldeformular!AD93,Großgruppen!$L$7:$U$58,10,FALSE),VLOOKUP(Meldeformular!AD93,Großgruppen!$A$7:$J$58,10,FALSE)),""))</f>
        <v/>
      </c>
    </row>
    <row r="86" spans="1:15" x14ac:dyDescent="0.2">
      <c r="A86" s="188" t="str">
        <f>IF(Meldeformular!B94="","",Meldeformular!A94)</f>
        <v/>
      </c>
      <c r="B86" s="192" t="str">
        <f>IF(A86="","",Meldeformular!B94)</f>
        <v/>
      </c>
      <c r="C86" s="193" t="str">
        <f>IF(A86="","",Meldeformular!C94)</f>
        <v/>
      </c>
      <c r="D86" s="193" t="str">
        <f>IF(A86="","",'allg. Daten'!$C$6)</f>
        <v/>
      </c>
      <c r="E86" s="193" t="str">
        <f>IF(A86="","",Meldeformular!D94)</f>
        <v/>
      </c>
      <c r="F86" s="194" t="str">
        <f>IF(A86="","",Meldeformular!E94)</f>
        <v/>
      </c>
      <c r="G86" s="193" t="str">
        <f>IF(A86="","",Meldeformular!F94)</f>
        <v/>
      </c>
      <c r="H86" s="193" t="str">
        <f>IF(A86="","",IF(Meldeformular!Y94="ja",VLOOKUP(A86,Einzelkür_!$A$7:$E$106,5,FALSE),""))</f>
        <v/>
      </c>
      <c r="I86" s="193" t="str">
        <f>IF(A86="","",IF(Meldeformular!Z94&lt;&gt;"",IF(ISEVEN(Meldeformular!Z94)=TRUE,VLOOKUP(Meldeformular!Z94,Paarkür_!$H$6:$M$64,4,FALSE),VLOOKUP(Meldeformular!Z94,Paarkür_!$A$6:$F$64,4,FALSE)),""))</f>
        <v/>
      </c>
      <c r="J86" s="193" t="str">
        <f>IF(A86="","",IF(Meldeformular!AA94="ja",VLOOKUP(A86,Einzelkür!$A$7:$E$106,5,FALSE),""))</f>
        <v/>
      </c>
      <c r="K86" s="193" t="str">
        <f>IF(A86="","",IF(Meldeformular!AB94&lt;&gt;"",IF(ISEVEN(Meldeformular!AB94)=TRUE,VLOOKUP(Meldeformular!AB94,Paarkür!$H$6:$M$64,4,FALSE),VLOOKUP(Meldeformular!AB94,Paarkür!$A$6:$F$64,4,FALSE)),""))</f>
        <v/>
      </c>
      <c r="L86" s="193" t="str">
        <f>IF(A86="","",IF(Meldeformular!AC94&lt;&gt;"",IF(ISEVEN(Meldeformular!AC94)=TRUE,VLOOKUP(Meldeformular!AC94,Kleingruppen!$L$7:$U$52,3,FALSE),VLOOKUP(Meldeformular!AC94,Kleingruppen!$A$7:$J$52,3,FALSE)),""))</f>
        <v/>
      </c>
      <c r="M86" s="193" t="str">
        <f>IF(A86="","",IF(Meldeformular!AC94&lt;&gt;"",IF(ISEVEN(Meldeformular!AC94)=TRUE,VLOOKUP(Meldeformular!AC94,Kleingruppen!$L$7:$U$52,10,FALSE),VLOOKUP(Meldeformular!AC94,Kleingruppen!$A$7:$J$52,10,FALSE)),""))</f>
        <v/>
      </c>
      <c r="N86" s="193" t="str">
        <f>IF(A86="","",IF(Meldeformular!AD94&lt;&gt;"",IF(ISEVEN(Meldeformular!AD94)=TRUE,VLOOKUP(Meldeformular!AD94,Großgruppen!$L$7:$U$58,3,FALSE),VLOOKUP(Meldeformular!AD94,Großgruppen!$A$7:$J$58,3,FALSE)),""))</f>
        <v/>
      </c>
      <c r="O86" t="str">
        <f>IF(A86="","",IF(Meldeformular!AD94&lt;&gt;"",IF(ISEVEN(Meldeformular!AD94)=TRUE,VLOOKUP(Meldeformular!AD94,Großgruppen!$L$7:$U$58,10,FALSE),VLOOKUP(Meldeformular!AD94,Großgruppen!$A$7:$J$58,10,FALSE)),""))</f>
        <v/>
      </c>
    </row>
    <row r="87" spans="1:15" x14ac:dyDescent="0.2">
      <c r="A87" s="188" t="str">
        <f>IF(Meldeformular!B95="","",Meldeformular!A95)</f>
        <v/>
      </c>
      <c r="B87" s="192" t="str">
        <f>IF(A87="","",Meldeformular!B95)</f>
        <v/>
      </c>
      <c r="C87" s="193" t="str">
        <f>IF(A87="","",Meldeformular!C95)</f>
        <v/>
      </c>
      <c r="D87" s="193" t="str">
        <f>IF(A87="","",'allg. Daten'!$C$6)</f>
        <v/>
      </c>
      <c r="E87" s="193" t="str">
        <f>IF(A87="","",Meldeformular!D95)</f>
        <v/>
      </c>
      <c r="F87" s="194" t="str">
        <f>IF(A87="","",Meldeformular!E95)</f>
        <v/>
      </c>
      <c r="G87" s="193" t="str">
        <f>IF(A87="","",Meldeformular!F95)</f>
        <v/>
      </c>
      <c r="H87" s="193" t="str">
        <f>IF(A87="","",IF(Meldeformular!Y95="ja",VLOOKUP(A87,Einzelkür_!$A$7:$E$106,5,FALSE),""))</f>
        <v/>
      </c>
      <c r="I87" s="193" t="str">
        <f>IF(A87="","",IF(Meldeformular!Z95&lt;&gt;"",IF(ISEVEN(Meldeformular!Z95)=TRUE,VLOOKUP(Meldeformular!Z95,Paarkür_!$H$6:$M$64,4,FALSE),VLOOKUP(Meldeformular!Z95,Paarkür_!$A$6:$F$64,4,FALSE)),""))</f>
        <v/>
      </c>
      <c r="J87" s="193" t="str">
        <f>IF(A87="","",IF(Meldeformular!AA95="ja",VLOOKUP(A87,Einzelkür!$A$7:$E$106,5,FALSE),""))</f>
        <v/>
      </c>
      <c r="K87" s="193" t="str">
        <f>IF(A87="","",IF(Meldeformular!AB95&lt;&gt;"",IF(ISEVEN(Meldeformular!AB95)=TRUE,VLOOKUP(Meldeformular!AB95,Paarkür!$H$6:$M$64,4,FALSE),VLOOKUP(Meldeformular!AB95,Paarkür!$A$6:$F$64,4,FALSE)),""))</f>
        <v/>
      </c>
      <c r="L87" s="193" t="str">
        <f>IF(A87="","",IF(Meldeformular!AC95&lt;&gt;"",IF(ISEVEN(Meldeformular!AC95)=TRUE,VLOOKUP(Meldeformular!AC95,Kleingruppen!$L$7:$U$52,3,FALSE),VLOOKUP(Meldeformular!AC95,Kleingruppen!$A$7:$J$52,3,FALSE)),""))</f>
        <v/>
      </c>
      <c r="M87" s="193" t="str">
        <f>IF(A87="","",IF(Meldeformular!AC95&lt;&gt;"",IF(ISEVEN(Meldeformular!AC95)=TRUE,VLOOKUP(Meldeformular!AC95,Kleingruppen!$L$7:$U$52,10,FALSE),VLOOKUP(Meldeformular!AC95,Kleingruppen!$A$7:$J$52,10,FALSE)),""))</f>
        <v/>
      </c>
      <c r="N87" s="193" t="str">
        <f>IF(A87="","",IF(Meldeformular!AD95&lt;&gt;"",IF(ISEVEN(Meldeformular!AD95)=TRUE,VLOOKUP(Meldeformular!AD95,Großgruppen!$L$7:$U$58,3,FALSE),VLOOKUP(Meldeformular!AD95,Großgruppen!$A$7:$J$58,3,FALSE)),""))</f>
        <v/>
      </c>
      <c r="O87" t="str">
        <f>IF(A87="","",IF(Meldeformular!AD95&lt;&gt;"",IF(ISEVEN(Meldeformular!AD95)=TRUE,VLOOKUP(Meldeformular!AD95,Großgruppen!$L$7:$U$58,10,FALSE),VLOOKUP(Meldeformular!AD95,Großgruppen!$A$7:$J$58,10,FALSE)),""))</f>
        <v/>
      </c>
    </row>
    <row r="88" spans="1:15" x14ac:dyDescent="0.2">
      <c r="A88" s="188" t="str">
        <f>IF(Meldeformular!B96="","",Meldeformular!A96)</f>
        <v/>
      </c>
      <c r="B88" s="192" t="str">
        <f>IF(A88="","",Meldeformular!B96)</f>
        <v/>
      </c>
      <c r="C88" s="193" t="str">
        <f>IF(A88="","",Meldeformular!C96)</f>
        <v/>
      </c>
      <c r="D88" s="193" t="str">
        <f>IF(A88="","",'allg. Daten'!$C$6)</f>
        <v/>
      </c>
      <c r="E88" s="193" t="str">
        <f>IF(A88="","",Meldeformular!D96)</f>
        <v/>
      </c>
      <c r="F88" s="194" t="str">
        <f>IF(A88="","",Meldeformular!E96)</f>
        <v/>
      </c>
      <c r="G88" s="193" t="str">
        <f>IF(A88="","",Meldeformular!F96)</f>
        <v/>
      </c>
      <c r="H88" s="193" t="str">
        <f>IF(A88="","",IF(Meldeformular!Y96="ja",VLOOKUP(A88,Einzelkür_!$A$7:$E$106,5,FALSE),""))</f>
        <v/>
      </c>
      <c r="I88" s="193" t="str">
        <f>IF(A88="","",IF(Meldeformular!Z96&lt;&gt;"",IF(ISEVEN(Meldeformular!Z96)=TRUE,VLOOKUP(Meldeformular!Z96,Paarkür_!$H$6:$M$64,4,FALSE),VLOOKUP(Meldeformular!Z96,Paarkür_!$A$6:$F$64,4,FALSE)),""))</f>
        <v/>
      </c>
      <c r="J88" s="193" t="str">
        <f>IF(A88="","",IF(Meldeformular!AA96="ja",VLOOKUP(A88,Einzelkür!$A$7:$E$106,5,FALSE),""))</f>
        <v/>
      </c>
      <c r="K88" s="193" t="str">
        <f>IF(A88="","",IF(Meldeformular!AB96&lt;&gt;"",IF(ISEVEN(Meldeformular!AB96)=TRUE,VLOOKUP(Meldeformular!AB96,Paarkür!$H$6:$M$64,4,FALSE),VLOOKUP(Meldeformular!AB96,Paarkür!$A$6:$F$64,4,FALSE)),""))</f>
        <v/>
      </c>
      <c r="L88" s="193" t="str">
        <f>IF(A88="","",IF(Meldeformular!AC96&lt;&gt;"",IF(ISEVEN(Meldeformular!AC96)=TRUE,VLOOKUP(Meldeformular!AC96,Kleingruppen!$L$7:$U$52,3,FALSE),VLOOKUP(Meldeformular!AC96,Kleingruppen!$A$7:$J$52,3,FALSE)),""))</f>
        <v/>
      </c>
      <c r="M88" s="193" t="str">
        <f>IF(A88="","",IF(Meldeformular!AC96&lt;&gt;"",IF(ISEVEN(Meldeformular!AC96)=TRUE,VLOOKUP(Meldeformular!AC96,Kleingruppen!$L$7:$U$52,10,FALSE),VLOOKUP(Meldeformular!AC96,Kleingruppen!$A$7:$J$52,10,FALSE)),""))</f>
        <v/>
      </c>
      <c r="N88" s="193" t="str">
        <f>IF(A88="","",IF(Meldeformular!AD96&lt;&gt;"",IF(ISEVEN(Meldeformular!AD96)=TRUE,VLOOKUP(Meldeformular!AD96,Großgruppen!$L$7:$U$58,3,FALSE),VLOOKUP(Meldeformular!AD96,Großgruppen!$A$7:$J$58,3,FALSE)),""))</f>
        <v/>
      </c>
      <c r="O88" t="str">
        <f>IF(A88="","",IF(Meldeformular!AD96&lt;&gt;"",IF(ISEVEN(Meldeformular!AD96)=TRUE,VLOOKUP(Meldeformular!AD96,Großgruppen!$L$7:$U$58,10,FALSE),VLOOKUP(Meldeformular!AD96,Großgruppen!$A$7:$J$58,10,FALSE)),""))</f>
        <v/>
      </c>
    </row>
    <row r="89" spans="1:15" x14ac:dyDescent="0.2">
      <c r="A89" s="188" t="str">
        <f>IF(Meldeformular!B97="","",Meldeformular!A97)</f>
        <v/>
      </c>
      <c r="B89" s="192" t="str">
        <f>IF(A89="","",Meldeformular!B97)</f>
        <v/>
      </c>
      <c r="C89" s="193" t="str">
        <f>IF(A89="","",Meldeformular!C97)</f>
        <v/>
      </c>
      <c r="D89" s="193" t="str">
        <f>IF(A89="","",'allg. Daten'!$C$6)</f>
        <v/>
      </c>
      <c r="E89" s="193" t="str">
        <f>IF(A89="","",Meldeformular!D97)</f>
        <v/>
      </c>
      <c r="F89" s="194" t="str">
        <f>IF(A89="","",Meldeformular!E97)</f>
        <v/>
      </c>
      <c r="G89" s="193" t="str">
        <f>IF(A89="","",Meldeformular!F97)</f>
        <v/>
      </c>
      <c r="H89" s="193" t="str">
        <f>IF(A89="","",IF(Meldeformular!Y97="ja",VLOOKUP(A89,Einzelkür_!$A$7:$E$106,5,FALSE),""))</f>
        <v/>
      </c>
      <c r="I89" s="193" t="str">
        <f>IF(A89="","",IF(Meldeformular!Z97&lt;&gt;"",IF(ISEVEN(Meldeformular!Z97)=TRUE,VLOOKUP(Meldeformular!Z97,Paarkür_!$H$6:$M$64,4,FALSE),VLOOKUP(Meldeformular!Z97,Paarkür_!$A$6:$F$64,4,FALSE)),""))</f>
        <v/>
      </c>
      <c r="J89" s="193" t="str">
        <f>IF(A89="","",IF(Meldeformular!AA97="ja",VLOOKUP(A89,Einzelkür!$A$7:$E$106,5,FALSE),""))</f>
        <v/>
      </c>
      <c r="K89" s="193" t="str">
        <f>IF(A89="","",IF(Meldeformular!AB97&lt;&gt;"",IF(ISEVEN(Meldeformular!AB97)=TRUE,VLOOKUP(Meldeformular!AB97,Paarkür!$H$6:$M$64,4,FALSE),VLOOKUP(Meldeformular!AB97,Paarkür!$A$6:$F$64,4,FALSE)),""))</f>
        <v/>
      </c>
      <c r="L89" s="193" t="str">
        <f>IF(A89="","",IF(Meldeformular!AC97&lt;&gt;"",IF(ISEVEN(Meldeformular!AC97)=TRUE,VLOOKUP(Meldeformular!AC97,Kleingruppen!$L$7:$U$52,3,FALSE),VLOOKUP(Meldeformular!AC97,Kleingruppen!$A$7:$J$52,3,FALSE)),""))</f>
        <v/>
      </c>
      <c r="M89" s="193" t="str">
        <f>IF(A89="","",IF(Meldeformular!AC97&lt;&gt;"",IF(ISEVEN(Meldeformular!AC97)=TRUE,VLOOKUP(Meldeformular!AC97,Kleingruppen!$L$7:$U$52,10,FALSE),VLOOKUP(Meldeformular!AC97,Kleingruppen!$A$7:$J$52,10,FALSE)),""))</f>
        <v/>
      </c>
      <c r="N89" s="193" t="str">
        <f>IF(A89="","",IF(Meldeformular!AD97&lt;&gt;"",IF(ISEVEN(Meldeformular!AD97)=TRUE,VLOOKUP(Meldeformular!AD97,Großgruppen!$L$7:$U$58,3,FALSE),VLOOKUP(Meldeformular!AD97,Großgruppen!$A$7:$J$58,3,FALSE)),""))</f>
        <v/>
      </c>
      <c r="O89" t="str">
        <f>IF(A89="","",IF(Meldeformular!AD97&lt;&gt;"",IF(ISEVEN(Meldeformular!AD97)=TRUE,VLOOKUP(Meldeformular!AD97,Großgruppen!$L$7:$U$58,10,FALSE),VLOOKUP(Meldeformular!AD97,Großgruppen!$A$7:$J$58,10,FALSE)),""))</f>
        <v/>
      </c>
    </row>
    <row r="90" spans="1:15" x14ac:dyDescent="0.2">
      <c r="A90" s="188" t="str">
        <f>IF(Meldeformular!B98="","",Meldeformular!A98)</f>
        <v/>
      </c>
      <c r="B90" s="192" t="str">
        <f>IF(A90="","",Meldeformular!B98)</f>
        <v/>
      </c>
      <c r="C90" s="193" t="str">
        <f>IF(A90="","",Meldeformular!C98)</f>
        <v/>
      </c>
      <c r="D90" s="193" t="str">
        <f>IF(A90="","",'allg. Daten'!$C$6)</f>
        <v/>
      </c>
      <c r="E90" s="193" t="str">
        <f>IF(A90="","",Meldeformular!D98)</f>
        <v/>
      </c>
      <c r="F90" s="194" t="str">
        <f>IF(A90="","",Meldeformular!E98)</f>
        <v/>
      </c>
      <c r="G90" s="193" t="str">
        <f>IF(A90="","",Meldeformular!F98)</f>
        <v/>
      </c>
      <c r="H90" s="193" t="str">
        <f>IF(A90="","",IF(Meldeformular!Y98="ja",VLOOKUP(A90,Einzelkür_!$A$7:$E$106,5,FALSE),""))</f>
        <v/>
      </c>
      <c r="I90" s="193" t="str">
        <f>IF(A90="","",IF(Meldeformular!Z98&lt;&gt;"",IF(ISEVEN(Meldeformular!Z98)=TRUE,VLOOKUP(Meldeformular!Z98,Paarkür_!$H$6:$M$64,4,FALSE),VLOOKUP(Meldeformular!Z98,Paarkür_!$A$6:$F$64,4,FALSE)),""))</f>
        <v/>
      </c>
      <c r="J90" s="193" t="str">
        <f>IF(A90="","",IF(Meldeformular!AA98="ja",VLOOKUP(A90,Einzelkür!$A$7:$E$106,5,FALSE),""))</f>
        <v/>
      </c>
      <c r="K90" s="193" t="str">
        <f>IF(A90="","",IF(Meldeformular!AB98&lt;&gt;"",IF(ISEVEN(Meldeformular!AB98)=TRUE,VLOOKUP(Meldeformular!AB98,Paarkür!$H$6:$M$64,4,FALSE),VLOOKUP(Meldeformular!AB98,Paarkür!$A$6:$F$64,4,FALSE)),""))</f>
        <v/>
      </c>
      <c r="L90" s="193" t="str">
        <f>IF(A90="","",IF(Meldeformular!AC98&lt;&gt;"",IF(ISEVEN(Meldeformular!AC98)=TRUE,VLOOKUP(Meldeformular!AC98,Kleingruppen!$L$7:$U$52,3,FALSE),VLOOKUP(Meldeformular!AC98,Kleingruppen!$A$7:$J$52,3,FALSE)),""))</f>
        <v/>
      </c>
      <c r="M90" s="193" t="str">
        <f>IF(A90="","",IF(Meldeformular!AC98&lt;&gt;"",IF(ISEVEN(Meldeformular!AC98)=TRUE,VLOOKUP(Meldeformular!AC98,Kleingruppen!$L$7:$U$52,10,FALSE),VLOOKUP(Meldeformular!AC98,Kleingruppen!$A$7:$J$52,10,FALSE)),""))</f>
        <v/>
      </c>
      <c r="N90" s="193" t="str">
        <f>IF(A90="","",IF(Meldeformular!AD98&lt;&gt;"",IF(ISEVEN(Meldeformular!AD98)=TRUE,VLOOKUP(Meldeformular!AD98,Großgruppen!$L$7:$U$58,3,FALSE),VLOOKUP(Meldeformular!AD98,Großgruppen!$A$7:$J$58,3,FALSE)),""))</f>
        <v/>
      </c>
      <c r="O90" t="str">
        <f>IF(A90="","",IF(Meldeformular!AD98&lt;&gt;"",IF(ISEVEN(Meldeformular!AD98)=TRUE,VLOOKUP(Meldeformular!AD98,Großgruppen!$L$7:$U$58,10,FALSE),VLOOKUP(Meldeformular!AD98,Großgruppen!$A$7:$J$58,10,FALSE)),""))</f>
        <v/>
      </c>
    </row>
    <row r="91" spans="1:15" x14ac:dyDescent="0.2">
      <c r="A91" s="188" t="str">
        <f>IF(Meldeformular!B99="","",Meldeformular!A99)</f>
        <v/>
      </c>
      <c r="B91" s="192" t="str">
        <f>IF(A91="","",Meldeformular!B99)</f>
        <v/>
      </c>
      <c r="C91" s="193" t="str">
        <f>IF(A91="","",Meldeformular!C99)</f>
        <v/>
      </c>
      <c r="D91" s="193" t="str">
        <f>IF(A91="","",'allg. Daten'!$C$6)</f>
        <v/>
      </c>
      <c r="E91" s="193" t="str">
        <f>IF(A91="","",Meldeformular!D99)</f>
        <v/>
      </c>
      <c r="F91" s="194" t="str">
        <f>IF(A91="","",Meldeformular!E99)</f>
        <v/>
      </c>
      <c r="G91" s="193" t="str">
        <f>IF(A91="","",Meldeformular!F99)</f>
        <v/>
      </c>
      <c r="H91" s="193" t="str">
        <f>IF(A91="","",IF(Meldeformular!Y99="ja",VLOOKUP(A91,Einzelkür_!$A$7:$E$106,5,FALSE),""))</f>
        <v/>
      </c>
      <c r="I91" s="193" t="str">
        <f>IF(A91="","",IF(Meldeformular!Z99&lt;&gt;"",IF(ISEVEN(Meldeformular!Z99)=TRUE,VLOOKUP(Meldeformular!Z99,Paarkür_!$H$6:$M$64,4,FALSE),VLOOKUP(Meldeformular!Z99,Paarkür_!$A$6:$F$64,4,FALSE)),""))</f>
        <v/>
      </c>
      <c r="J91" s="193" t="str">
        <f>IF(A91="","",IF(Meldeformular!AA99="ja",VLOOKUP(A91,Einzelkür!$A$7:$E$106,5,FALSE),""))</f>
        <v/>
      </c>
      <c r="K91" s="193" t="str">
        <f>IF(A91="","",IF(Meldeformular!AB99&lt;&gt;"",IF(ISEVEN(Meldeformular!AB99)=TRUE,VLOOKUP(Meldeformular!AB99,Paarkür!$H$6:$M$64,4,FALSE),VLOOKUP(Meldeformular!AB99,Paarkür!$A$6:$F$64,4,FALSE)),""))</f>
        <v/>
      </c>
      <c r="L91" s="193" t="str">
        <f>IF(A91="","",IF(Meldeformular!AC99&lt;&gt;"",IF(ISEVEN(Meldeformular!AC99)=TRUE,VLOOKUP(Meldeformular!AC99,Kleingruppen!$L$7:$U$52,3,FALSE),VLOOKUP(Meldeformular!AC99,Kleingruppen!$A$7:$J$52,3,FALSE)),""))</f>
        <v/>
      </c>
      <c r="M91" s="193" t="str">
        <f>IF(A91="","",IF(Meldeformular!AC99&lt;&gt;"",IF(ISEVEN(Meldeformular!AC99)=TRUE,VLOOKUP(Meldeformular!AC99,Kleingruppen!$L$7:$U$52,10,FALSE),VLOOKUP(Meldeformular!AC99,Kleingruppen!$A$7:$J$52,10,FALSE)),""))</f>
        <v/>
      </c>
      <c r="N91" s="193" t="str">
        <f>IF(A91="","",IF(Meldeformular!AD99&lt;&gt;"",IF(ISEVEN(Meldeformular!AD99)=TRUE,VLOOKUP(Meldeformular!AD99,Großgruppen!$L$7:$U$58,3,FALSE),VLOOKUP(Meldeformular!AD99,Großgruppen!$A$7:$J$58,3,FALSE)),""))</f>
        <v/>
      </c>
      <c r="O91" t="str">
        <f>IF(A91="","",IF(Meldeformular!AD99&lt;&gt;"",IF(ISEVEN(Meldeformular!AD99)=TRUE,VLOOKUP(Meldeformular!AD99,Großgruppen!$L$7:$U$58,10,FALSE),VLOOKUP(Meldeformular!AD99,Großgruppen!$A$7:$J$58,10,FALSE)),""))</f>
        <v/>
      </c>
    </row>
    <row r="92" spans="1:15" x14ac:dyDescent="0.2">
      <c r="A92" s="188" t="str">
        <f>IF(Meldeformular!B100="","",Meldeformular!A100)</f>
        <v/>
      </c>
      <c r="B92" s="192" t="str">
        <f>IF(A92="","",Meldeformular!B100)</f>
        <v/>
      </c>
      <c r="C92" s="193" t="str">
        <f>IF(A92="","",Meldeformular!C100)</f>
        <v/>
      </c>
      <c r="D92" s="193" t="str">
        <f>IF(A92="","",'allg. Daten'!$C$6)</f>
        <v/>
      </c>
      <c r="E92" s="193" t="str">
        <f>IF(A92="","",Meldeformular!D100)</f>
        <v/>
      </c>
      <c r="F92" s="194" t="str">
        <f>IF(A92="","",Meldeformular!E100)</f>
        <v/>
      </c>
      <c r="G92" s="193" t="str">
        <f>IF(A92="","",Meldeformular!F100)</f>
        <v/>
      </c>
      <c r="H92" s="193" t="str">
        <f>IF(A92="","",IF(Meldeformular!Y100="ja",VLOOKUP(A92,Einzelkür_!$A$7:$E$106,5,FALSE),""))</f>
        <v/>
      </c>
      <c r="I92" s="193" t="str">
        <f>IF(A92="","",IF(Meldeformular!Z100&lt;&gt;"",IF(ISEVEN(Meldeformular!Z100)=TRUE,VLOOKUP(Meldeformular!Z100,Paarkür_!$H$6:$M$64,4,FALSE),VLOOKUP(Meldeformular!Z100,Paarkür_!$A$6:$F$64,4,FALSE)),""))</f>
        <v/>
      </c>
      <c r="J92" s="193" t="str">
        <f>IF(A92="","",IF(Meldeformular!AA100="ja",VLOOKUP(A92,Einzelkür!$A$7:$E$106,5,FALSE),""))</f>
        <v/>
      </c>
      <c r="K92" s="193" t="str">
        <f>IF(A92="","",IF(Meldeformular!AB100&lt;&gt;"",IF(ISEVEN(Meldeformular!AB100)=TRUE,VLOOKUP(Meldeformular!AB100,Paarkür!$H$6:$M$64,4,FALSE),VLOOKUP(Meldeformular!AB100,Paarkür!$A$6:$F$64,4,FALSE)),""))</f>
        <v/>
      </c>
      <c r="L92" s="193" t="str">
        <f>IF(A92="","",IF(Meldeformular!AC100&lt;&gt;"",IF(ISEVEN(Meldeformular!AC100)=TRUE,VLOOKUP(Meldeformular!AC100,Kleingruppen!$L$7:$U$52,3,FALSE),VLOOKUP(Meldeformular!AC100,Kleingruppen!$A$7:$J$52,3,FALSE)),""))</f>
        <v/>
      </c>
      <c r="M92" s="193" t="str">
        <f>IF(A92="","",IF(Meldeformular!AC100&lt;&gt;"",IF(ISEVEN(Meldeformular!AC100)=TRUE,VLOOKUP(Meldeformular!AC100,Kleingruppen!$L$7:$U$52,10,FALSE),VLOOKUP(Meldeformular!AC100,Kleingruppen!$A$7:$J$52,10,FALSE)),""))</f>
        <v/>
      </c>
      <c r="N92" s="193" t="str">
        <f>IF(A92="","",IF(Meldeformular!AD100&lt;&gt;"",IF(ISEVEN(Meldeformular!AD100)=TRUE,VLOOKUP(Meldeformular!AD100,Großgruppen!$L$7:$U$58,3,FALSE),VLOOKUP(Meldeformular!AD100,Großgruppen!$A$7:$J$58,3,FALSE)),""))</f>
        <v/>
      </c>
      <c r="O92" t="str">
        <f>IF(A92="","",IF(Meldeformular!AD100&lt;&gt;"",IF(ISEVEN(Meldeformular!AD100)=TRUE,VLOOKUP(Meldeformular!AD100,Großgruppen!$L$7:$U$58,10,FALSE),VLOOKUP(Meldeformular!AD100,Großgruppen!$A$7:$J$58,10,FALSE)),""))</f>
        <v/>
      </c>
    </row>
    <row r="93" spans="1:15" x14ac:dyDescent="0.2">
      <c r="A93" s="188" t="str">
        <f>IF(Meldeformular!B101="","",Meldeformular!A101)</f>
        <v/>
      </c>
      <c r="B93" s="192" t="str">
        <f>IF(A93="","",Meldeformular!B101)</f>
        <v/>
      </c>
      <c r="C93" s="193" t="str">
        <f>IF(A93="","",Meldeformular!C101)</f>
        <v/>
      </c>
      <c r="D93" s="193" t="str">
        <f>IF(A93="","",'allg. Daten'!$C$6)</f>
        <v/>
      </c>
      <c r="E93" s="193" t="str">
        <f>IF(A93="","",Meldeformular!D101)</f>
        <v/>
      </c>
      <c r="F93" s="194" t="str">
        <f>IF(A93="","",Meldeformular!E101)</f>
        <v/>
      </c>
      <c r="G93" s="193" t="str">
        <f>IF(A93="","",Meldeformular!F101)</f>
        <v/>
      </c>
      <c r="H93" s="193" t="str">
        <f>IF(A93="","",IF(Meldeformular!Y101="ja",VLOOKUP(A93,Einzelkür_!$A$7:$E$106,5,FALSE),""))</f>
        <v/>
      </c>
      <c r="I93" s="193" t="str">
        <f>IF(A93="","",IF(Meldeformular!Z101&lt;&gt;"",IF(ISEVEN(Meldeformular!Z101)=TRUE,VLOOKUP(Meldeformular!Z101,Paarkür_!$H$6:$M$64,4,FALSE),VLOOKUP(Meldeformular!Z101,Paarkür_!$A$6:$F$64,4,FALSE)),""))</f>
        <v/>
      </c>
      <c r="J93" s="193" t="str">
        <f>IF(A93="","",IF(Meldeformular!AA101="ja",VLOOKUP(A93,Einzelkür!$A$7:$E$106,5,FALSE),""))</f>
        <v/>
      </c>
      <c r="K93" s="193" t="str">
        <f>IF(A93="","",IF(Meldeformular!AB101&lt;&gt;"",IF(ISEVEN(Meldeformular!AB101)=TRUE,VLOOKUP(Meldeformular!AB101,Paarkür!$H$6:$M$64,4,FALSE),VLOOKUP(Meldeformular!AB101,Paarkür!$A$6:$F$64,4,FALSE)),""))</f>
        <v/>
      </c>
      <c r="L93" s="193" t="str">
        <f>IF(A93="","",IF(Meldeformular!AC101&lt;&gt;"",IF(ISEVEN(Meldeformular!AC101)=TRUE,VLOOKUP(Meldeformular!AC101,Kleingruppen!$L$7:$U$52,3,FALSE),VLOOKUP(Meldeformular!AC101,Kleingruppen!$A$7:$J$52,3,FALSE)),""))</f>
        <v/>
      </c>
      <c r="M93" s="193" t="str">
        <f>IF(A93="","",IF(Meldeformular!AC101&lt;&gt;"",IF(ISEVEN(Meldeformular!AC101)=TRUE,VLOOKUP(Meldeformular!AC101,Kleingruppen!$L$7:$U$52,10,FALSE),VLOOKUP(Meldeformular!AC101,Kleingruppen!$A$7:$J$52,10,FALSE)),""))</f>
        <v/>
      </c>
      <c r="N93" s="193" t="str">
        <f>IF(A93="","",IF(Meldeformular!AD101&lt;&gt;"",IF(ISEVEN(Meldeformular!AD101)=TRUE,VLOOKUP(Meldeformular!AD101,Großgruppen!$L$7:$U$58,3,FALSE),VLOOKUP(Meldeformular!AD101,Großgruppen!$A$7:$J$58,3,FALSE)),""))</f>
        <v/>
      </c>
      <c r="O93" t="str">
        <f>IF(A93="","",IF(Meldeformular!AD101&lt;&gt;"",IF(ISEVEN(Meldeformular!AD101)=TRUE,VLOOKUP(Meldeformular!AD101,Großgruppen!$L$7:$U$58,10,FALSE),VLOOKUP(Meldeformular!AD101,Großgruppen!$A$7:$J$58,10,FALSE)),""))</f>
        <v/>
      </c>
    </row>
    <row r="94" spans="1:15" x14ac:dyDescent="0.2">
      <c r="A94" s="188" t="str">
        <f>IF(Meldeformular!B102="","",Meldeformular!A102)</f>
        <v/>
      </c>
      <c r="B94" s="192" t="str">
        <f>IF(A94="","",Meldeformular!B102)</f>
        <v/>
      </c>
      <c r="C94" s="193" t="str">
        <f>IF(A94="","",Meldeformular!C102)</f>
        <v/>
      </c>
      <c r="D94" s="193" t="str">
        <f>IF(A94="","",'allg. Daten'!$C$6)</f>
        <v/>
      </c>
      <c r="E94" s="193" t="str">
        <f>IF(A94="","",Meldeformular!D102)</f>
        <v/>
      </c>
      <c r="F94" s="194" t="str">
        <f>IF(A94="","",Meldeformular!E102)</f>
        <v/>
      </c>
      <c r="G94" s="193" t="str">
        <f>IF(A94="","",Meldeformular!F102)</f>
        <v/>
      </c>
      <c r="H94" s="193" t="str">
        <f>IF(A94="","",IF(Meldeformular!Y102="ja",VLOOKUP(A94,Einzelkür_!$A$7:$E$106,5,FALSE),""))</f>
        <v/>
      </c>
      <c r="I94" s="193" t="str">
        <f>IF(A94="","",IF(Meldeformular!Z102&lt;&gt;"",IF(ISEVEN(Meldeformular!Z102)=TRUE,VLOOKUP(Meldeformular!Z102,Paarkür_!$H$6:$M$64,4,FALSE),VLOOKUP(Meldeformular!Z102,Paarkür_!$A$6:$F$64,4,FALSE)),""))</f>
        <v/>
      </c>
      <c r="J94" s="193" t="str">
        <f>IF(A94="","",IF(Meldeformular!AA102="ja",VLOOKUP(A94,Einzelkür!$A$7:$E$106,5,FALSE),""))</f>
        <v/>
      </c>
      <c r="K94" s="193" t="str">
        <f>IF(A94="","",IF(Meldeformular!AB102&lt;&gt;"",IF(ISEVEN(Meldeformular!AB102)=TRUE,VLOOKUP(Meldeformular!AB102,Paarkür!$H$6:$M$64,4,FALSE),VLOOKUP(Meldeformular!AB102,Paarkür!$A$6:$F$64,4,FALSE)),""))</f>
        <v/>
      </c>
      <c r="L94" s="193" t="str">
        <f>IF(A94="","",IF(Meldeformular!AC102&lt;&gt;"",IF(ISEVEN(Meldeformular!AC102)=TRUE,VLOOKUP(Meldeformular!AC102,Kleingruppen!$L$7:$U$52,3,FALSE),VLOOKUP(Meldeformular!AC102,Kleingruppen!$A$7:$J$52,3,FALSE)),""))</f>
        <v/>
      </c>
      <c r="M94" s="193" t="str">
        <f>IF(A94="","",IF(Meldeformular!AC102&lt;&gt;"",IF(ISEVEN(Meldeformular!AC102)=TRUE,VLOOKUP(Meldeformular!AC102,Kleingruppen!$L$7:$U$52,10,FALSE),VLOOKUP(Meldeformular!AC102,Kleingruppen!$A$7:$J$52,10,FALSE)),""))</f>
        <v/>
      </c>
      <c r="N94" s="193" t="str">
        <f>IF(A94="","",IF(Meldeformular!AD102&lt;&gt;"",IF(ISEVEN(Meldeformular!AD102)=TRUE,VLOOKUP(Meldeformular!AD102,Großgruppen!$L$7:$U$58,3,FALSE),VLOOKUP(Meldeformular!AD102,Großgruppen!$A$7:$J$58,3,FALSE)),""))</f>
        <v/>
      </c>
      <c r="O94" t="str">
        <f>IF(A94="","",IF(Meldeformular!AD102&lt;&gt;"",IF(ISEVEN(Meldeformular!AD102)=TRUE,VLOOKUP(Meldeformular!AD102,Großgruppen!$L$7:$U$58,10,FALSE),VLOOKUP(Meldeformular!AD102,Großgruppen!$A$7:$J$58,10,FALSE)),""))</f>
        <v/>
      </c>
    </row>
    <row r="95" spans="1:15" x14ac:dyDescent="0.2">
      <c r="A95" s="188" t="str">
        <f>IF(Meldeformular!B103="","",Meldeformular!A103)</f>
        <v/>
      </c>
      <c r="B95" s="192" t="str">
        <f>IF(A95="","",Meldeformular!B103)</f>
        <v/>
      </c>
      <c r="C95" s="193" t="str">
        <f>IF(A95="","",Meldeformular!C103)</f>
        <v/>
      </c>
      <c r="D95" s="193" t="str">
        <f>IF(A95="","",'allg. Daten'!$C$6)</f>
        <v/>
      </c>
      <c r="E95" s="193" t="str">
        <f>IF(A95="","",Meldeformular!D103)</f>
        <v/>
      </c>
      <c r="F95" s="194" t="str">
        <f>IF(A95="","",Meldeformular!E103)</f>
        <v/>
      </c>
      <c r="G95" s="193" t="str">
        <f>IF(A95="","",Meldeformular!F103)</f>
        <v/>
      </c>
      <c r="H95" s="193" t="str">
        <f>IF(A95="","",IF(Meldeformular!Y103="ja",VLOOKUP(A95,Einzelkür_!$A$7:$E$106,5,FALSE),""))</f>
        <v/>
      </c>
      <c r="I95" s="193" t="str">
        <f>IF(A95="","",IF(Meldeformular!Z103&lt;&gt;"",IF(ISEVEN(Meldeformular!Z103)=TRUE,VLOOKUP(Meldeformular!Z103,Paarkür_!$H$6:$M$64,4,FALSE),VLOOKUP(Meldeformular!Z103,Paarkür_!$A$6:$F$64,4,FALSE)),""))</f>
        <v/>
      </c>
      <c r="J95" s="193" t="str">
        <f>IF(A95="","",IF(Meldeformular!AA103="ja",VLOOKUP(A95,Einzelkür!$A$7:$E$106,5,FALSE),""))</f>
        <v/>
      </c>
      <c r="K95" s="193" t="str">
        <f>IF(A95="","",IF(Meldeformular!AB103&lt;&gt;"",IF(ISEVEN(Meldeformular!AB103)=TRUE,VLOOKUP(Meldeformular!AB103,Paarkür!$H$6:$M$64,4,FALSE),VLOOKUP(Meldeformular!AB103,Paarkür!$A$6:$F$64,4,FALSE)),""))</f>
        <v/>
      </c>
      <c r="L95" s="193" t="str">
        <f>IF(A95="","",IF(Meldeformular!AC103&lt;&gt;"",IF(ISEVEN(Meldeformular!AC103)=TRUE,VLOOKUP(Meldeformular!AC103,Kleingruppen!$L$7:$U$52,3,FALSE),VLOOKUP(Meldeformular!AC103,Kleingruppen!$A$7:$J$52,3,FALSE)),""))</f>
        <v/>
      </c>
      <c r="M95" s="193" t="str">
        <f>IF(A95="","",IF(Meldeformular!AC103&lt;&gt;"",IF(ISEVEN(Meldeformular!AC103)=TRUE,VLOOKUP(Meldeformular!AC103,Kleingruppen!$L$7:$U$52,10,FALSE),VLOOKUP(Meldeformular!AC103,Kleingruppen!$A$7:$J$52,10,FALSE)),""))</f>
        <v/>
      </c>
      <c r="N95" s="193" t="str">
        <f>IF(A95="","",IF(Meldeformular!AD103&lt;&gt;"",IF(ISEVEN(Meldeformular!AD103)=TRUE,VLOOKUP(Meldeformular!AD103,Großgruppen!$L$7:$U$58,3,FALSE),VLOOKUP(Meldeformular!AD103,Großgruppen!$A$7:$J$58,3,FALSE)),""))</f>
        <v/>
      </c>
      <c r="O95" t="str">
        <f>IF(A95="","",IF(Meldeformular!AD103&lt;&gt;"",IF(ISEVEN(Meldeformular!AD103)=TRUE,VLOOKUP(Meldeformular!AD103,Großgruppen!$L$7:$U$58,10,FALSE),VLOOKUP(Meldeformular!AD103,Großgruppen!$A$7:$J$58,10,FALSE)),""))</f>
        <v/>
      </c>
    </row>
    <row r="96" spans="1:15" x14ac:dyDescent="0.2">
      <c r="A96" s="188" t="str">
        <f>IF(Meldeformular!B104="","",Meldeformular!A104)</f>
        <v/>
      </c>
      <c r="B96" s="192" t="str">
        <f>IF(A96="","",Meldeformular!B104)</f>
        <v/>
      </c>
      <c r="C96" s="193" t="str">
        <f>IF(A96="","",Meldeformular!C104)</f>
        <v/>
      </c>
      <c r="D96" s="193" t="str">
        <f>IF(A96="","",'allg. Daten'!$C$6)</f>
        <v/>
      </c>
      <c r="E96" s="193" t="str">
        <f>IF(A96="","",Meldeformular!D104)</f>
        <v/>
      </c>
      <c r="F96" s="194" t="str">
        <f>IF(A96="","",Meldeformular!E104)</f>
        <v/>
      </c>
      <c r="G96" s="193" t="str">
        <f>IF(A96="","",Meldeformular!F104)</f>
        <v/>
      </c>
      <c r="H96" s="193" t="str">
        <f>IF(A96="","",IF(Meldeformular!Y104="ja",VLOOKUP(A96,Einzelkür_!$A$7:$E$106,5,FALSE),""))</f>
        <v/>
      </c>
      <c r="I96" s="193" t="str">
        <f>IF(A96="","",IF(Meldeformular!Z104&lt;&gt;"",IF(ISEVEN(Meldeformular!Z104)=TRUE,VLOOKUP(Meldeformular!Z104,Paarkür_!$H$6:$M$64,4,FALSE),VLOOKUP(Meldeformular!Z104,Paarkür_!$A$6:$F$64,4,FALSE)),""))</f>
        <v/>
      </c>
      <c r="J96" s="193" t="str">
        <f>IF(A96="","",IF(Meldeformular!AA104="ja",VLOOKUP(A96,Einzelkür!$A$7:$E$106,5,FALSE),""))</f>
        <v/>
      </c>
      <c r="K96" s="193" t="str">
        <f>IF(A96="","",IF(Meldeformular!AB104&lt;&gt;"",IF(ISEVEN(Meldeformular!AB104)=TRUE,VLOOKUP(Meldeformular!AB104,Paarkür!$H$6:$M$64,4,FALSE),VLOOKUP(Meldeformular!AB104,Paarkür!$A$6:$F$64,4,FALSE)),""))</f>
        <v/>
      </c>
      <c r="L96" s="193" t="str">
        <f>IF(A96="","",IF(Meldeformular!AC104&lt;&gt;"",IF(ISEVEN(Meldeformular!AC104)=TRUE,VLOOKUP(Meldeformular!AC104,Kleingruppen!$L$7:$U$52,3,FALSE),VLOOKUP(Meldeformular!AC104,Kleingruppen!$A$7:$J$52,3,FALSE)),""))</f>
        <v/>
      </c>
      <c r="M96" s="193" t="str">
        <f>IF(A96="","",IF(Meldeformular!AC104&lt;&gt;"",IF(ISEVEN(Meldeformular!AC104)=TRUE,VLOOKUP(Meldeformular!AC104,Kleingruppen!$L$7:$U$52,10,FALSE),VLOOKUP(Meldeformular!AC104,Kleingruppen!$A$7:$J$52,10,FALSE)),""))</f>
        <v/>
      </c>
      <c r="N96" s="193" t="str">
        <f>IF(A96="","",IF(Meldeformular!AD104&lt;&gt;"",IF(ISEVEN(Meldeformular!AD104)=TRUE,VLOOKUP(Meldeformular!AD104,Großgruppen!$L$7:$U$58,3,FALSE),VLOOKUP(Meldeformular!AD104,Großgruppen!$A$7:$J$58,3,FALSE)),""))</f>
        <v/>
      </c>
      <c r="O96" t="str">
        <f>IF(A96="","",IF(Meldeformular!AD104&lt;&gt;"",IF(ISEVEN(Meldeformular!AD104)=TRUE,VLOOKUP(Meldeformular!AD104,Großgruppen!$L$7:$U$58,10,FALSE),VLOOKUP(Meldeformular!AD104,Großgruppen!$A$7:$J$58,10,FALSE)),""))</f>
        <v/>
      </c>
    </row>
    <row r="97" spans="1:15" x14ac:dyDescent="0.2">
      <c r="A97" s="188" t="str">
        <f>IF(Meldeformular!B105="","",Meldeformular!A105)</f>
        <v/>
      </c>
      <c r="B97" s="192" t="str">
        <f>IF(A97="","",Meldeformular!B105)</f>
        <v/>
      </c>
      <c r="C97" s="193" t="str">
        <f>IF(A97="","",Meldeformular!C105)</f>
        <v/>
      </c>
      <c r="D97" s="193" t="str">
        <f>IF(A97="","",'allg. Daten'!$C$6)</f>
        <v/>
      </c>
      <c r="E97" s="193" t="str">
        <f>IF(A97="","",Meldeformular!D105)</f>
        <v/>
      </c>
      <c r="F97" s="194" t="str">
        <f>IF(A97="","",Meldeformular!E105)</f>
        <v/>
      </c>
      <c r="G97" s="193" t="str">
        <f>IF(A97="","",Meldeformular!F105)</f>
        <v/>
      </c>
      <c r="H97" s="193" t="str">
        <f>IF(A97="","",IF(Meldeformular!Y105="ja",VLOOKUP(A97,Einzelkür_!$A$7:$E$106,5,FALSE),""))</f>
        <v/>
      </c>
      <c r="I97" s="193" t="str">
        <f>IF(A97="","",IF(Meldeformular!Z105&lt;&gt;"",IF(ISEVEN(Meldeformular!Z105)=TRUE,VLOOKUP(Meldeformular!Z105,Paarkür_!$H$6:$M$64,4,FALSE),VLOOKUP(Meldeformular!Z105,Paarkür_!$A$6:$F$64,4,FALSE)),""))</f>
        <v/>
      </c>
      <c r="J97" s="193" t="str">
        <f>IF(A97="","",IF(Meldeformular!AA105="ja",VLOOKUP(A97,Einzelkür!$A$7:$E$106,5,FALSE),""))</f>
        <v/>
      </c>
      <c r="K97" s="193" t="str">
        <f>IF(A97="","",IF(Meldeformular!AB105&lt;&gt;"",IF(ISEVEN(Meldeformular!AB105)=TRUE,VLOOKUP(Meldeformular!AB105,Paarkür!$H$6:$M$64,4,FALSE),VLOOKUP(Meldeformular!AB105,Paarkür!$A$6:$F$64,4,FALSE)),""))</f>
        <v/>
      </c>
      <c r="L97" s="193" t="str">
        <f>IF(A97="","",IF(Meldeformular!AC105&lt;&gt;"",IF(ISEVEN(Meldeformular!AC105)=TRUE,VLOOKUP(Meldeformular!AC105,Kleingruppen!$L$7:$U$52,3,FALSE),VLOOKUP(Meldeformular!AC105,Kleingruppen!$A$7:$J$52,3,FALSE)),""))</f>
        <v/>
      </c>
      <c r="M97" s="193" t="str">
        <f>IF(A97="","",IF(Meldeformular!AC105&lt;&gt;"",IF(ISEVEN(Meldeformular!AC105)=TRUE,VLOOKUP(Meldeformular!AC105,Kleingruppen!$L$7:$U$52,10,FALSE),VLOOKUP(Meldeformular!AC105,Kleingruppen!$A$7:$J$52,10,FALSE)),""))</f>
        <v/>
      </c>
      <c r="N97" s="193" t="str">
        <f>IF(A97="","",IF(Meldeformular!AD105&lt;&gt;"",IF(ISEVEN(Meldeformular!AD105)=TRUE,VLOOKUP(Meldeformular!AD105,Großgruppen!$L$7:$U$58,3,FALSE),VLOOKUP(Meldeformular!AD105,Großgruppen!$A$7:$J$58,3,FALSE)),""))</f>
        <v/>
      </c>
      <c r="O97" t="str">
        <f>IF(A97="","",IF(Meldeformular!AD105&lt;&gt;"",IF(ISEVEN(Meldeformular!AD105)=TRUE,VLOOKUP(Meldeformular!AD105,Großgruppen!$L$7:$U$58,10,FALSE),VLOOKUP(Meldeformular!AD105,Großgruppen!$A$7:$J$58,10,FALSE)),""))</f>
        <v/>
      </c>
    </row>
    <row r="98" spans="1:15" x14ac:dyDescent="0.2">
      <c r="A98" s="188" t="str">
        <f>IF(Meldeformular!B106="","",Meldeformular!A106)</f>
        <v/>
      </c>
      <c r="B98" s="192" t="str">
        <f>IF(A98="","",Meldeformular!B106)</f>
        <v/>
      </c>
      <c r="C98" s="193" t="str">
        <f>IF(A98="","",Meldeformular!C106)</f>
        <v/>
      </c>
      <c r="D98" s="193" t="str">
        <f>IF(A98="","",'allg. Daten'!$C$6)</f>
        <v/>
      </c>
      <c r="E98" s="193" t="str">
        <f>IF(A98="","",Meldeformular!D106)</f>
        <v/>
      </c>
      <c r="F98" s="194" t="str">
        <f>IF(A98="","",Meldeformular!E106)</f>
        <v/>
      </c>
      <c r="G98" s="193" t="str">
        <f>IF(A98="","",Meldeformular!F106)</f>
        <v/>
      </c>
      <c r="H98" s="193" t="str">
        <f>IF(A98="","",IF(Meldeformular!Y106="ja",VLOOKUP(A98,Einzelkür_!$A$7:$E$106,5,FALSE),""))</f>
        <v/>
      </c>
      <c r="I98" s="193" t="str">
        <f>IF(A98="","",IF(Meldeformular!Z106&lt;&gt;"",IF(ISEVEN(Meldeformular!Z106)=TRUE,VLOOKUP(Meldeformular!Z106,Paarkür_!$H$6:$M$64,4,FALSE),VLOOKUP(Meldeformular!Z106,Paarkür_!$A$6:$F$64,4,FALSE)),""))</f>
        <v/>
      </c>
      <c r="J98" s="193" t="str">
        <f>IF(A98="","",IF(Meldeformular!AA106="ja",VLOOKUP(A98,Einzelkür!$A$7:$E$106,5,FALSE),""))</f>
        <v/>
      </c>
      <c r="K98" s="193" t="str">
        <f>IF(A98="","",IF(Meldeformular!AB106&lt;&gt;"",IF(ISEVEN(Meldeformular!AB106)=TRUE,VLOOKUP(Meldeformular!AB106,Paarkür!$H$6:$M$64,4,FALSE),VLOOKUP(Meldeformular!AB106,Paarkür!$A$6:$F$64,4,FALSE)),""))</f>
        <v/>
      </c>
      <c r="L98" s="193" t="str">
        <f>IF(A98="","",IF(Meldeformular!AC106&lt;&gt;"",IF(ISEVEN(Meldeformular!AC106)=TRUE,VLOOKUP(Meldeformular!AC106,Kleingruppen!$L$7:$U$52,3,FALSE),VLOOKUP(Meldeformular!AC106,Kleingruppen!$A$7:$J$52,3,FALSE)),""))</f>
        <v/>
      </c>
      <c r="M98" s="193" t="str">
        <f>IF(A98="","",IF(Meldeformular!AC106&lt;&gt;"",IF(ISEVEN(Meldeformular!AC106)=TRUE,VLOOKUP(Meldeformular!AC106,Kleingruppen!$L$7:$U$52,10,FALSE),VLOOKUP(Meldeformular!AC106,Kleingruppen!$A$7:$J$52,10,FALSE)),""))</f>
        <v/>
      </c>
      <c r="N98" s="193" t="str">
        <f>IF(A98="","",IF(Meldeformular!AD106&lt;&gt;"",IF(ISEVEN(Meldeformular!AD106)=TRUE,VLOOKUP(Meldeformular!AD106,Großgruppen!$L$7:$U$58,3,FALSE),VLOOKUP(Meldeformular!AD106,Großgruppen!$A$7:$J$58,3,FALSE)),""))</f>
        <v/>
      </c>
      <c r="O98" t="str">
        <f>IF(A98="","",IF(Meldeformular!AD106&lt;&gt;"",IF(ISEVEN(Meldeformular!AD106)=TRUE,VLOOKUP(Meldeformular!AD106,Großgruppen!$L$7:$U$58,10,FALSE),VLOOKUP(Meldeformular!AD106,Großgruppen!$A$7:$J$58,10,FALSE)),""))</f>
        <v/>
      </c>
    </row>
    <row r="99" spans="1:15" x14ac:dyDescent="0.2">
      <c r="A99" s="188" t="str">
        <f>IF(Meldeformular!B107="","",Meldeformular!A107)</f>
        <v/>
      </c>
      <c r="B99" s="192" t="str">
        <f>IF(A99="","",Meldeformular!B107)</f>
        <v/>
      </c>
      <c r="C99" s="193" t="str">
        <f>IF(A99="","",Meldeformular!C107)</f>
        <v/>
      </c>
      <c r="D99" s="193" t="str">
        <f>IF(A99="","",'allg. Daten'!$C$6)</f>
        <v/>
      </c>
      <c r="E99" s="193" t="str">
        <f>IF(A99="","",Meldeformular!D107)</f>
        <v/>
      </c>
      <c r="F99" s="194" t="str">
        <f>IF(A99="","",Meldeformular!E107)</f>
        <v/>
      </c>
      <c r="G99" s="193" t="str">
        <f>IF(A99="","",Meldeformular!F107)</f>
        <v/>
      </c>
      <c r="H99" s="193" t="str">
        <f>IF(A99="","",IF(Meldeformular!Y107="ja",VLOOKUP(A99,Einzelkür_!$A$7:$E$106,5,FALSE),""))</f>
        <v/>
      </c>
      <c r="I99" s="193" t="str">
        <f>IF(A99="","",IF(Meldeformular!Z107&lt;&gt;"",IF(ISEVEN(Meldeformular!Z107)=TRUE,VLOOKUP(Meldeformular!Z107,Paarkür_!$H$6:$M$64,4,FALSE),VLOOKUP(Meldeformular!Z107,Paarkür_!$A$6:$F$64,4,FALSE)),""))</f>
        <v/>
      </c>
      <c r="J99" s="193" t="str">
        <f>IF(A99="","",IF(Meldeformular!AA107="ja",VLOOKUP(A99,Einzelkür!$A$7:$E$106,5,FALSE),""))</f>
        <v/>
      </c>
      <c r="K99" s="193" t="str">
        <f>IF(A99="","",IF(Meldeformular!AB107&lt;&gt;"",IF(ISEVEN(Meldeformular!AB107)=TRUE,VLOOKUP(Meldeformular!AB107,Paarkür!$H$6:$M$64,4,FALSE),VLOOKUP(Meldeformular!AB107,Paarkür!$A$6:$F$64,4,FALSE)),""))</f>
        <v/>
      </c>
      <c r="L99" s="193" t="str">
        <f>IF(A99="","",IF(Meldeformular!AC107&lt;&gt;"",IF(ISEVEN(Meldeformular!AC107)=TRUE,VLOOKUP(Meldeformular!AC107,Kleingruppen!$L$7:$U$52,3,FALSE),VLOOKUP(Meldeformular!AC107,Kleingruppen!$A$7:$J$52,3,FALSE)),""))</f>
        <v/>
      </c>
      <c r="M99" s="193" t="str">
        <f>IF(A99="","",IF(Meldeformular!AC107&lt;&gt;"",IF(ISEVEN(Meldeformular!AC107)=TRUE,VLOOKUP(Meldeformular!AC107,Kleingruppen!$L$7:$U$52,10,FALSE),VLOOKUP(Meldeformular!AC107,Kleingruppen!$A$7:$J$52,10,FALSE)),""))</f>
        <v/>
      </c>
      <c r="N99" s="193" t="str">
        <f>IF(A99="","",IF(Meldeformular!AD107&lt;&gt;"",IF(ISEVEN(Meldeformular!AD107)=TRUE,VLOOKUP(Meldeformular!AD107,Großgruppen!$L$7:$U$58,3,FALSE),VLOOKUP(Meldeformular!AD107,Großgruppen!$A$7:$J$58,3,FALSE)),""))</f>
        <v/>
      </c>
      <c r="O99" t="str">
        <f>IF(A99="","",IF(Meldeformular!AD107&lt;&gt;"",IF(ISEVEN(Meldeformular!AD107)=TRUE,VLOOKUP(Meldeformular!AD107,Großgruppen!$L$7:$U$58,10,FALSE),VLOOKUP(Meldeformular!AD107,Großgruppen!$A$7:$J$58,10,FALSE)),""))</f>
        <v/>
      </c>
    </row>
    <row r="100" spans="1:15" x14ac:dyDescent="0.2">
      <c r="A100" s="188" t="str">
        <f>IF(Meldeformular!B108="","",Meldeformular!A108)</f>
        <v/>
      </c>
      <c r="B100" s="192" t="str">
        <f>IF(A100="","",Meldeformular!B108)</f>
        <v/>
      </c>
      <c r="C100" s="193" t="str">
        <f>IF(A100="","",Meldeformular!C108)</f>
        <v/>
      </c>
      <c r="D100" s="193" t="str">
        <f>IF(A100="","",'allg. Daten'!$C$6)</f>
        <v/>
      </c>
      <c r="E100" s="193" t="str">
        <f>IF(A100="","",Meldeformular!D108)</f>
        <v/>
      </c>
      <c r="F100" s="194" t="str">
        <f>IF(A100="","",Meldeformular!E108)</f>
        <v/>
      </c>
      <c r="G100" s="193" t="str">
        <f>IF(A100="","",Meldeformular!F108)</f>
        <v/>
      </c>
      <c r="H100" s="193" t="str">
        <f>IF(A100="","",IF(Meldeformular!Y108="ja",VLOOKUP(A100,Einzelkür_!$A$7:$E$106,5,FALSE),""))</f>
        <v/>
      </c>
      <c r="I100" s="193" t="str">
        <f>IF(A100="","",IF(Meldeformular!Z108&lt;&gt;"",IF(ISEVEN(Meldeformular!Z108)=TRUE,VLOOKUP(Meldeformular!Z108,Paarkür_!$H$6:$M$64,4,FALSE),VLOOKUP(Meldeformular!Z108,Paarkür_!$A$6:$F$64,4,FALSE)),""))</f>
        <v/>
      </c>
      <c r="J100" s="193" t="str">
        <f>IF(A100="","",IF(Meldeformular!AA108="ja",VLOOKUP(A100,Einzelkür!$A$7:$E$106,5,FALSE),""))</f>
        <v/>
      </c>
      <c r="K100" s="193" t="str">
        <f>IF(A100="","",IF(Meldeformular!AB108&lt;&gt;"",IF(ISEVEN(Meldeformular!AB108)=TRUE,VLOOKUP(Meldeformular!AB108,Paarkür!$H$6:$M$64,4,FALSE),VLOOKUP(Meldeformular!AB108,Paarkür!$A$6:$F$64,4,FALSE)),""))</f>
        <v/>
      </c>
      <c r="L100" s="193" t="str">
        <f>IF(A100="","",IF(Meldeformular!AC108&lt;&gt;"",IF(ISEVEN(Meldeformular!AC108)=TRUE,VLOOKUP(Meldeformular!AC108,Kleingruppen!$L$7:$U$52,3,FALSE),VLOOKUP(Meldeformular!AC108,Kleingruppen!$A$7:$J$52,3,FALSE)),""))</f>
        <v/>
      </c>
      <c r="M100" s="193" t="str">
        <f>IF(A100="","",IF(Meldeformular!AC108&lt;&gt;"",IF(ISEVEN(Meldeformular!AC108)=TRUE,VLOOKUP(Meldeformular!AC108,Kleingruppen!$L$7:$U$52,10,FALSE),VLOOKUP(Meldeformular!AC108,Kleingruppen!$A$7:$J$52,10,FALSE)),""))</f>
        <v/>
      </c>
      <c r="N100" s="193" t="str">
        <f>IF(A100="","",IF(Meldeformular!AD108&lt;&gt;"",IF(ISEVEN(Meldeformular!AD108)=TRUE,VLOOKUP(Meldeformular!AD108,Großgruppen!$L$7:$U$58,3,FALSE),VLOOKUP(Meldeformular!AD108,Großgruppen!$A$7:$J$58,3,FALSE)),""))</f>
        <v/>
      </c>
      <c r="O100" t="str">
        <f>IF(A100="","",IF(Meldeformular!AD108&lt;&gt;"",IF(ISEVEN(Meldeformular!AD108)=TRUE,VLOOKUP(Meldeformular!AD108,Großgruppen!$L$7:$U$58,10,FALSE),VLOOKUP(Meldeformular!AD108,Großgruppen!$A$7:$J$58,10,FALSE)),""))</f>
        <v/>
      </c>
    </row>
    <row r="101" spans="1:15" x14ac:dyDescent="0.2">
      <c r="A101" s="188" t="str">
        <f>IF(Meldeformular!B109="","",Meldeformular!A109)</f>
        <v/>
      </c>
      <c r="B101" s="192" t="str">
        <f>IF(A101="","",Meldeformular!B109)</f>
        <v/>
      </c>
      <c r="C101" s="193" t="str">
        <f>IF(A101="","",Meldeformular!C109)</f>
        <v/>
      </c>
      <c r="D101" s="193" t="str">
        <f>IF(A101="","",'allg. Daten'!$C$6)</f>
        <v/>
      </c>
      <c r="E101" s="193" t="str">
        <f>IF(A101="","",Meldeformular!D109)</f>
        <v/>
      </c>
      <c r="F101" s="194" t="str">
        <f>IF(A101="","",Meldeformular!E109)</f>
        <v/>
      </c>
      <c r="G101" s="193" t="str">
        <f>IF(A101="","",Meldeformular!F109)</f>
        <v/>
      </c>
      <c r="H101" s="193" t="str">
        <f>IF(A101="","",IF(Meldeformular!Y109="ja",VLOOKUP(A101,Einzelkür_!$A$7:$E$106,5,FALSE),""))</f>
        <v/>
      </c>
      <c r="I101" s="193" t="str">
        <f>IF(A101="","",IF(Meldeformular!Z109&lt;&gt;"",IF(ISEVEN(Meldeformular!Z109)=TRUE,VLOOKUP(Meldeformular!Z109,Paarkür_!$H$6:$M$64,4,FALSE),VLOOKUP(Meldeformular!Z109,Paarkür_!$A$6:$F$64,4,FALSE)),""))</f>
        <v/>
      </c>
      <c r="J101" s="193" t="str">
        <f>IF(A101="","",IF(Meldeformular!AA109="ja",VLOOKUP(A101,Einzelkür!$A$7:$E$106,5,FALSE),""))</f>
        <v/>
      </c>
      <c r="K101" s="193" t="str">
        <f>IF(A101="","",IF(Meldeformular!AB109&lt;&gt;"",IF(ISEVEN(Meldeformular!AB109)=TRUE,VLOOKUP(Meldeformular!AB109,Paarkür!$H$6:$M$64,4,FALSE),VLOOKUP(Meldeformular!AB109,Paarkür!$A$6:$F$64,4,FALSE)),""))</f>
        <v/>
      </c>
      <c r="L101" s="193" t="str">
        <f>IF(A101="","",IF(Meldeformular!AC109&lt;&gt;"",IF(ISEVEN(Meldeformular!AC109)=TRUE,VLOOKUP(Meldeformular!AC109,Kleingruppen!$L$7:$U$52,3,FALSE),VLOOKUP(Meldeformular!AC109,Kleingruppen!$A$7:$J$52,3,FALSE)),""))</f>
        <v/>
      </c>
      <c r="M101" s="193" t="str">
        <f>IF(A101="","",IF(Meldeformular!AC109&lt;&gt;"",IF(ISEVEN(Meldeformular!AC109)=TRUE,VLOOKUP(Meldeformular!AC109,Kleingruppen!$L$7:$U$52,10,FALSE),VLOOKUP(Meldeformular!AC109,Kleingruppen!$A$7:$J$52,10,FALSE)),""))</f>
        <v/>
      </c>
      <c r="N101" s="193" t="str">
        <f>IF(A101="","",IF(Meldeformular!AD109&lt;&gt;"",IF(ISEVEN(Meldeformular!AD109)=TRUE,VLOOKUP(Meldeformular!AD109,Großgruppen!$L$7:$U$58,3,FALSE),VLOOKUP(Meldeformular!AD109,Großgruppen!$A$7:$J$58,3,FALSE)),""))</f>
        <v/>
      </c>
      <c r="O101" t="str">
        <f>IF(A101="","",IF(Meldeformular!AD109&lt;&gt;"",IF(ISEVEN(Meldeformular!AD109)=TRUE,VLOOKUP(Meldeformular!AD109,Großgruppen!$L$7:$U$58,10,FALSE),VLOOKUP(Meldeformular!AD109,Großgruppen!$A$7:$J$58,10,FALSE)),""))</f>
        <v/>
      </c>
    </row>
    <row r="102" spans="1:15" x14ac:dyDescent="0.2">
      <c r="A102" s="188" t="str">
        <f>IF(Meldeformular!B110="","",Meldeformular!A110)</f>
        <v/>
      </c>
      <c r="B102" s="192" t="str">
        <f>IF(A102="","",Meldeformular!B110)</f>
        <v/>
      </c>
      <c r="C102" s="193" t="str">
        <f>IF(A102="","",Meldeformular!C110)</f>
        <v/>
      </c>
      <c r="D102" s="193" t="str">
        <f>IF(A102="","",'allg. Daten'!$C$6)</f>
        <v/>
      </c>
      <c r="E102" s="193" t="str">
        <f>IF(A102="","",Meldeformular!D110)</f>
        <v/>
      </c>
      <c r="F102" s="194" t="str">
        <f>IF(A102="","",Meldeformular!E110)</f>
        <v/>
      </c>
      <c r="G102" s="193" t="str">
        <f>IF(A102="","",Meldeformular!F110)</f>
        <v/>
      </c>
      <c r="H102" s="193" t="str">
        <f>IF(A102="","",IF(Meldeformular!Y110="ja",VLOOKUP(A102,Einzelkür_!$A$7:$E$106,5,FALSE),""))</f>
        <v/>
      </c>
      <c r="I102" s="193" t="str">
        <f>IF(A102="","",IF(Meldeformular!Z110&lt;&gt;"",IF(ISEVEN(Meldeformular!Z110)=TRUE,VLOOKUP(Meldeformular!Z110,Paarkür_!$H$6:$M$64,4,FALSE),VLOOKUP(Meldeformular!Z110,Paarkür_!$A$6:$F$64,4,FALSE)),""))</f>
        <v/>
      </c>
      <c r="J102" s="193" t="str">
        <f>IF(A102="","",IF(Meldeformular!AA110="ja",VLOOKUP(A102,Einzelkür!$A$7:$E$106,5,FALSE),""))</f>
        <v/>
      </c>
      <c r="K102" s="193" t="str">
        <f>IF(A102="","",IF(Meldeformular!AB110&lt;&gt;"",IF(ISEVEN(Meldeformular!AB110)=TRUE,VLOOKUP(Meldeformular!AB110,Paarkür!$H$6:$M$64,4,FALSE),VLOOKUP(Meldeformular!AB110,Paarkür!$A$6:$F$64,4,FALSE)),""))</f>
        <v/>
      </c>
      <c r="L102" s="193" t="str">
        <f>IF(A102="","",IF(Meldeformular!AC110&lt;&gt;"",IF(ISEVEN(Meldeformular!AC110)=TRUE,VLOOKUP(Meldeformular!AC110,Kleingruppen!$L$7:$U$52,3,FALSE),VLOOKUP(Meldeformular!AC110,Kleingruppen!$A$7:$J$52,3,FALSE)),""))</f>
        <v/>
      </c>
      <c r="M102" s="193" t="str">
        <f>IF(A102="","",IF(Meldeformular!AC110&lt;&gt;"",IF(ISEVEN(Meldeformular!AC110)=TRUE,VLOOKUP(Meldeformular!AC110,Kleingruppen!$L$7:$U$52,10,FALSE),VLOOKUP(Meldeformular!AC110,Kleingruppen!$A$7:$J$52,10,FALSE)),""))</f>
        <v/>
      </c>
      <c r="N102" s="193" t="str">
        <f>IF(A102="","",IF(Meldeformular!AD110&lt;&gt;"",IF(ISEVEN(Meldeformular!AD110)=TRUE,VLOOKUP(Meldeformular!AD110,Großgruppen!$L$7:$U$58,3,FALSE),VLOOKUP(Meldeformular!AD110,Großgruppen!$A$7:$J$58,3,FALSE)),""))</f>
        <v/>
      </c>
      <c r="O102" t="str">
        <f>IF(A102="","",IF(Meldeformular!AD110&lt;&gt;"",IF(ISEVEN(Meldeformular!AD110)=TRUE,VLOOKUP(Meldeformular!AD110,Großgruppen!$L$7:$U$58,10,FALSE),VLOOKUP(Meldeformular!AD110,Großgruppen!$A$7:$J$58,10,FALSE)),""))</f>
        <v/>
      </c>
    </row>
  </sheetData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4"/>
  <dimension ref="A1:U102"/>
  <sheetViews>
    <sheetView workbookViewId="0" xr3:uid="{274F5AE0-5452-572F-8038-C13FFDA59D49}">
      <selection activeCell="J23" sqref="J23"/>
    </sheetView>
  </sheetViews>
  <sheetFormatPr defaultColWidth="10.76171875" defaultRowHeight="15" x14ac:dyDescent="0.2"/>
  <cols>
    <col min="8" max="8" width="15.33203125" bestFit="1" customWidth="1"/>
    <col min="9" max="9" width="24.88671875" bestFit="1" customWidth="1"/>
    <col min="10" max="10" width="12.23828125" bestFit="1" customWidth="1"/>
    <col min="11" max="11" width="17.08203125" bestFit="1" customWidth="1"/>
    <col min="12" max="12" width="12.10546875" bestFit="1" customWidth="1"/>
    <col min="13" max="13" width="25.828125" bestFit="1" customWidth="1"/>
    <col min="14" max="14" width="19.234375" bestFit="1" customWidth="1"/>
    <col min="15" max="15" width="13.046875" bestFit="1" customWidth="1"/>
    <col min="16" max="16" width="11.703125" bestFit="1" customWidth="1"/>
    <col min="17" max="17" width="21.7890625" bestFit="1" customWidth="1"/>
    <col min="18" max="18" width="11.97265625" bestFit="1" customWidth="1"/>
    <col min="19" max="19" width="16.140625" bestFit="1" customWidth="1"/>
    <col min="20" max="20" width="14.125" bestFit="1" customWidth="1"/>
    <col min="21" max="21" width="12.5078125" bestFit="1" customWidth="1"/>
  </cols>
  <sheetData>
    <row r="1" spans="1:21" ht="15.75" thickBot="1" x14ac:dyDescent="0.25">
      <c r="A1" s="185" t="s">
        <v>159</v>
      </c>
      <c r="B1" s="186" t="s">
        <v>36</v>
      </c>
      <c r="C1" s="186" t="s">
        <v>37</v>
      </c>
      <c r="D1" s="186" t="s">
        <v>1</v>
      </c>
      <c r="E1" s="186" t="s">
        <v>38</v>
      </c>
      <c r="F1" s="187" t="s">
        <v>160</v>
      </c>
      <c r="G1" s="186" t="s">
        <v>40</v>
      </c>
      <c r="H1" s="187" t="s">
        <v>43</v>
      </c>
      <c r="I1" s="187" t="s">
        <v>44</v>
      </c>
      <c r="J1" s="187" t="s">
        <v>45</v>
      </c>
      <c r="K1" s="187" t="s">
        <v>46</v>
      </c>
      <c r="L1" s="187" t="s">
        <v>47</v>
      </c>
      <c r="M1" s="187" t="s">
        <v>48</v>
      </c>
      <c r="N1" s="187" t="s">
        <v>49</v>
      </c>
      <c r="O1" s="187" t="s">
        <v>50</v>
      </c>
      <c r="P1" s="187" t="s">
        <v>51</v>
      </c>
      <c r="Q1" s="187" t="s">
        <v>52</v>
      </c>
      <c r="R1" s="187" t="s">
        <v>53</v>
      </c>
      <c r="S1" s="187" t="s">
        <v>54</v>
      </c>
      <c r="T1" s="187" t="s">
        <v>55</v>
      </c>
      <c r="U1" s="187" t="s">
        <v>56</v>
      </c>
    </row>
    <row r="2" spans="1:21" ht="15.75" thickTop="1" x14ac:dyDescent="0.2">
      <c r="A2" s="188" t="str">
        <f>IF(Meldeformular!B10="","",Meldeformular!A10)</f>
        <v/>
      </c>
      <c r="B2" s="189" t="str">
        <f>IF($A2="","",Meldeformular!B10)</f>
        <v/>
      </c>
      <c r="C2" s="190" t="str">
        <f>IF($A2="","",Meldeformular!C10)</f>
        <v/>
      </c>
      <c r="D2" s="190" t="str">
        <f>IF($A2="","",'allg. Daten'!$C$6)</f>
        <v/>
      </c>
      <c r="E2" s="190" t="str">
        <f>IF($A2="","",Meldeformular!D10)</f>
        <v/>
      </c>
      <c r="F2" s="191" t="str">
        <f>IF($A2="","",Meldeformular!E10)</f>
        <v/>
      </c>
      <c r="G2" s="190" t="str">
        <f>IF($A2="","",Meldeformular!F10)</f>
        <v/>
      </c>
      <c r="H2" s="190" t="str">
        <f>IF($A2="","",IF(Meldeformular!J10="","",Meldeformular!J10))</f>
        <v/>
      </c>
      <c r="I2" s="190" t="str">
        <f>IF($A2="","",IF(Meldeformular!K10="","",Meldeformular!K10))</f>
        <v/>
      </c>
      <c r="J2" s="190" t="str">
        <f>IF($A2="","",IF(Meldeformular!L10="","",Meldeformular!L10))</f>
        <v/>
      </c>
      <c r="K2" s="190" t="str">
        <f>IF($A2="","",IF(Meldeformular!M10="","",Meldeformular!M10))</f>
        <v/>
      </c>
      <c r="L2" s="190" t="str">
        <f>IF($A2="","",IF(Meldeformular!N10="","",Meldeformular!N10))</f>
        <v/>
      </c>
      <c r="M2" s="190" t="str">
        <f>IF($A2="","",IF(Meldeformular!O10="","",Meldeformular!O10))</f>
        <v/>
      </c>
      <c r="N2" s="190" t="str">
        <f>IF($A2="","",IF(Meldeformular!P10="","",Meldeformular!P10))</f>
        <v/>
      </c>
      <c r="O2" s="190" t="str">
        <f>IF($A2="","",IF(Meldeformular!Q10="","",Meldeformular!Q10))</f>
        <v/>
      </c>
      <c r="P2" s="190" t="str">
        <f>IF($A2="","",IF(Meldeformular!R10="","",Meldeformular!R10))</f>
        <v/>
      </c>
      <c r="Q2" s="190" t="str">
        <f>IF($A2="","",IF(Meldeformular!S10="","",Meldeformular!S10))</f>
        <v/>
      </c>
      <c r="R2" s="190" t="str">
        <f>IF($A2="","",IF(Meldeformular!T10="","",Meldeformular!T10))</f>
        <v/>
      </c>
      <c r="S2" s="190" t="str">
        <f>IF($A2="","",IF(Meldeformular!U10="","",Meldeformular!U10))</f>
        <v/>
      </c>
      <c r="T2" s="190" t="str">
        <f>IF($A2="","",IF(Meldeformular!V10="","",Meldeformular!V10))</f>
        <v/>
      </c>
      <c r="U2" s="190" t="str">
        <f>IF($A2="","",IF(Meldeformular!W10="","",Meldeformular!W10))</f>
        <v/>
      </c>
    </row>
    <row r="3" spans="1:21" x14ac:dyDescent="0.2">
      <c r="A3" s="188" t="str">
        <f>IF(Meldeformular!B11="","",Meldeformular!A11)</f>
        <v/>
      </c>
      <c r="B3" s="192" t="str">
        <f>IF($A3="","",Meldeformular!B11)</f>
        <v/>
      </c>
      <c r="C3" s="193" t="str">
        <f>IF($A3="","",Meldeformular!C11)</f>
        <v/>
      </c>
      <c r="D3" s="193" t="str">
        <f>IF($A3="","",'allg. Daten'!$C$6)</f>
        <v/>
      </c>
      <c r="E3" s="193" t="str">
        <f>IF($A3="","",Meldeformular!D11)</f>
        <v/>
      </c>
      <c r="F3" s="194" t="str">
        <f>IF($A3="","",Meldeformular!E11)</f>
        <v/>
      </c>
      <c r="G3" s="193" t="str">
        <f>IF($A3="","",Meldeformular!F11)</f>
        <v/>
      </c>
      <c r="H3" s="193" t="str">
        <f>IF($A3="","",IF(Meldeformular!J11="","",Meldeformular!J11))</f>
        <v/>
      </c>
      <c r="I3" s="193" t="str">
        <f>IF($A3="","",IF(Meldeformular!K11="","",Meldeformular!K11))</f>
        <v/>
      </c>
      <c r="J3" s="193" t="str">
        <f>IF($A3="","",IF(Meldeformular!L11="","",Meldeformular!L11))</f>
        <v/>
      </c>
      <c r="K3" s="193" t="str">
        <f>IF($A3="","",IF(Meldeformular!M11="","",Meldeformular!M11))</f>
        <v/>
      </c>
      <c r="L3" s="193" t="str">
        <f>IF($A3="","",IF(Meldeformular!N11="","",Meldeformular!N11))</f>
        <v/>
      </c>
      <c r="M3" s="193" t="str">
        <f>IF($A3="","",IF(Meldeformular!O11="","",Meldeformular!O11))</f>
        <v/>
      </c>
      <c r="N3" s="193" t="str">
        <f>IF($A3="","",IF(Meldeformular!P11="","",Meldeformular!P11))</f>
        <v/>
      </c>
      <c r="O3" s="193" t="str">
        <f>IF($A3="","",IF(Meldeformular!Q11="","",Meldeformular!Q11))</f>
        <v/>
      </c>
      <c r="P3" s="193" t="str">
        <f>IF($A3="","",IF(Meldeformular!R11="","",Meldeformular!R11))</f>
        <v/>
      </c>
      <c r="Q3" s="193" t="str">
        <f>IF($A3="","",IF(Meldeformular!S11="","",Meldeformular!S11))</f>
        <v/>
      </c>
      <c r="R3" s="193" t="str">
        <f>IF($A3="","",IF(Meldeformular!T11="","",Meldeformular!T11))</f>
        <v/>
      </c>
      <c r="S3" s="193" t="str">
        <f>IF($A3="","",IF(Meldeformular!U11="","",Meldeformular!U11))</f>
        <v/>
      </c>
      <c r="T3" s="193" t="str">
        <f>IF($A3="","",IF(Meldeformular!V11="","",Meldeformular!V11))</f>
        <v/>
      </c>
      <c r="U3" s="193" t="str">
        <f>IF($A3="","",IF(Meldeformular!W11="","",Meldeformular!W11))</f>
        <v/>
      </c>
    </row>
    <row r="4" spans="1:21" x14ac:dyDescent="0.2">
      <c r="A4" s="188" t="str">
        <f>IF(Meldeformular!B12="","",Meldeformular!A12)</f>
        <v/>
      </c>
      <c r="B4" s="192" t="str">
        <f>IF($A4="","",Meldeformular!B12)</f>
        <v/>
      </c>
      <c r="C4" s="193" t="str">
        <f>IF($A4="","",Meldeformular!C12)</f>
        <v/>
      </c>
      <c r="D4" s="193" t="str">
        <f>IF($A4="","",'allg. Daten'!$C$6)</f>
        <v/>
      </c>
      <c r="E4" s="193" t="str">
        <f>IF($A4="","",Meldeformular!D12)</f>
        <v/>
      </c>
      <c r="F4" s="194" t="str">
        <f>IF($A4="","",Meldeformular!E12)</f>
        <v/>
      </c>
      <c r="G4" s="193" t="str">
        <f>IF($A4="","",Meldeformular!F12)</f>
        <v/>
      </c>
      <c r="H4" s="193" t="str">
        <f>IF($A4="","",IF(Meldeformular!J12="","",Meldeformular!J12))</f>
        <v/>
      </c>
      <c r="I4" s="193" t="str">
        <f>IF($A4="","",IF(Meldeformular!K12="","",Meldeformular!K12))</f>
        <v/>
      </c>
      <c r="J4" s="193" t="str">
        <f>IF($A4="","",IF(Meldeformular!L12="","",Meldeformular!L12))</f>
        <v/>
      </c>
      <c r="K4" s="193" t="str">
        <f>IF($A4="","",IF(Meldeformular!M12="","",Meldeformular!M12))</f>
        <v/>
      </c>
      <c r="L4" s="193" t="str">
        <f>IF($A4="","",IF(Meldeformular!N12="","",Meldeformular!N12))</f>
        <v/>
      </c>
      <c r="M4" s="193" t="str">
        <f>IF($A4="","",IF(Meldeformular!O12="","",Meldeformular!O12))</f>
        <v/>
      </c>
      <c r="N4" s="193" t="str">
        <f>IF($A4="","",IF(Meldeformular!P12="","",Meldeformular!P12))</f>
        <v/>
      </c>
      <c r="O4" s="193" t="str">
        <f>IF($A4="","",IF(Meldeformular!Q12="","",Meldeformular!Q12))</f>
        <v/>
      </c>
      <c r="P4" s="193" t="str">
        <f>IF($A4="","",IF(Meldeformular!R12="","",Meldeformular!R12))</f>
        <v/>
      </c>
      <c r="Q4" s="193" t="str">
        <f>IF($A4="","",IF(Meldeformular!S12="","",Meldeformular!S12))</f>
        <v/>
      </c>
      <c r="R4" s="193" t="str">
        <f>IF($A4="","",IF(Meldeformular!T12="","",Meldeformular!T12))</f>
        <v/>
      </c>
      <c r="S4" s="193" t="str">
        <f>IF($A4="","",IF(Meldeformular!U12="","",Meldeformular!U12))</f>
        <v/>
      </c>
      <c r="T4" s="193" t="str">
        <f>IF($A4="","",IF(Meldeformular!V12="","",Meldeformular!V12))</f>
        <v/>
      </c>
      <c r="U4" s="193" t="str">
        <f>IF($A4="","",IF(Meldeformular!W12="","",Meldeformular!W12))</f>
        <v/>
      </c>
    </row>
    <row r="5" spans="1:21" x14ac:dyDescent="0.2">
      <c r="A5" s="188" t="str">
        <f>IF(Meldeformular!B13="","",Meldeformular!A13)</f>
        <v/>
      </c>
      <c r="B5" s="192" t="str">
        <f>IF($A5="","",Meldeformular!B13)</f>
        <v/>
      </c>
      <c r="C5" s="193" t="str">
        <f>IF($A5="","",Meldeformular!C13)</f>
        <v/>
      </c>
      <c r="D5" s="193" t="str">
        <f>IF($A5="","",'allg. Daten'!$C$6)</f>
        <v/>
      </c>
      <c r="E5" s="193" t="str">
        <f>IF($A5="","",Meldeformular!D13)</f>
        <v/>
      </c>
      <c r="F5" s="194" t="str">
        <f>IF($A5="","",Meldeformular!E13)</f>
        <v/>
      </c>
      <c r="G5" s="193" t="str">
        <f>IF($A5="","",Meldeformular!F13)</f>
        <v/>
      </c>
      <c r="H5" s="193" t="str">
        <f>IF($A5="","",IF(Meldeformular!J13="","",Meldeformular!J13))</f>
        <v/>
      </c>
      <c r="I5" s="193" t="str">
        <f>IF($A5="","",IF(Meldeformular!K13="","",Meldeformular!K13))</f>
        <v/>
      </c>
      <c r="J5" s="193" t="str">
        <f>IF($A5="","",IF(Meldeformular!L13="","",Meldeformular!L13))</f>
        <v/>
      </c>
      <c r="K5" s="193" t="str">
        <f>IF($A5="","",IF(Meldeformular!M13="","",Meldeformular!M13))</f>
        <v/>
      </c>
      <c r="L5" s="193" t="str">
        <f>IF($A5="","",IF(Meldeformular!N13="","",Meldeformular!N13))</f>
        <v/>
      </c>
      <c r="M5" s="193" t="str">
        <f>IF($A5="","",IF(Meldeformular!O13="","",Meldeformular!O13))</f>
        <v/>
      </c>
      <c r="N5" s="193" t="str">
        <f>IF($A5="","",IF(Meldeformular!P13="","",Meldeformular!P13))</f>
        <v/>
      </c>
      <c r="O5" s="193" t="str">
        <f>IF($A5="","",IF(Meldeformular!Q13="","",Meldeformular!Q13))</f>
        <v/>
      </c>
      <c r="P5" s="193" t="str">
        <f>IF($A5="","",IF(Meldeformular!R13="","",Meldeformular!R13))</f>
        <v/>
      </c>
      <c r="Q5" s="193" t="str">
        <f>IF($A5="","",IF(Meldeformular!S13="","",Meldeformular!S13))</f>
        <v/>
      </c>
      <c r="R5" s="193" t="str">
        <f>IF($A5="","",IF(Meldeformular!T13="","",Meldeformular!T13))</f>
        <v/>
      </c>
      <c r="S5" s="193" t="str">
        <f>IF($A5="","",IF(Meldeformular!U13="","",Meldeformular!U13))</f>
        <v/>
      </c>
      <c r="T5" s="193" t="str">
        <f>IF($A5="","",IF(Meldeformular!V13="","",Meldeformular!V13))</f>
        <v/>
      </c>
      <c r="U5" s="193" t="str">
        <f>IF($A5="","",IF(Meldeformular!W13="","",Meldeformular!W13))</f>
        <v/>
      </c>
    </row>
    <row r="6" spans="1:21" x14ac:dyDescent="0.2">
      <c r="A6" s="188" t="str">
        <f>IF(Meldeformular!B14="","",Meldeformular!A14)</f>
        <v/>
      </c>
      <c r="B6" s="192" t="str">
        <f>IF($A6="","",Meldeformular!B14)</f>
        <v/>
      </c>
      <c r="C6" s="193" t="str">
        <f>IF($A6="","",Meldeformular!C14)</f>
        <v/>
      </c>
      <c r="D6" s="193" t="str">
        <f>IF($A6="","",'allg. Daten'!$C$6)</f>
        <v/>
      </c>
      <c r="E6" s="193" t="str">
        <f>IF($A6="","",Meldeformular!D14)</f>
        <v/>
      </c>
      <c r="F6" s="194" t="str">
        <f>IF($A6="","",Meldeformular!E14)</f>
        <v/>
      </c>
      <c r="G6" s="193" t="str">
        <f>IF($A6="","",Meldeformular!F14)</f>
        <v/>
      </c>
      <c r="H6" s="193" t="str">
        <f>IF($A6="","",IF(Meldeformular!J14="","",Meldeformular!J14))</f>
        <v/>
      </c>
      <c r="I6" s="193" t="str">
        <f>IF($A6="","",IF(Meldeformular!K14="","",Meldeformular!K14))</f>
        <v/>
      </c>
      <c r="J6" s="193" t="str">
        <f>IF($A6="","",IF(Meldeformular!L14="","",Meldeformular!L14))</f>
        <v/>
      </c>
      <c r="K6" s="193" t="str">
        <f>IF($A6="","",IF(Meldeformular!M14="","",Meldeformular!M14))</f>
        <v/>
      </c>
      <c r="L6" s="193" t="str">
        <f>IF($A6="","",IF(Meldeformular!N14="","",Meldeformular!N14))</f>
        <v/>
      </c>
      <c r="M6" s="193" t="str">
        <f>IF($A6="","",IF(Meldeformular!O14="","",Meldeformular!O14))</f>
        <v/>
      </c>
      <c r="N6" s="193" t="str">
        <f>IF($A6="","",IF(Meldeformular!P14="","",Meldeformular!P14))</f>
        <v/>
      </c>
      <c r="O6" s="193" t="str">
        <f>IF($A6="","",IF(Meldeformular!Q14="","",Meldeformular!Q14))</f>
        <v/>
      </c>
      <c r="P6" s="193" t="str">
        <f>IF($A6="","",IF(Meldeformular!R14="","",Meldeformular!R14))</f>
        <v/>
      </c>
      <c r="Q6" s="193" t="str">
        <f>IF($A6="","",IF(Meldeformular!S14="","",Meldeformular!S14))</f>
        <v/>
      </c>
      <c r="R6" s="193" t="str">
        <f>IF($A6="","",IF(Meldeformular!T14="","",Meldeformular!T14))</f>
        <v/>
      </c>
      <c r="S6" s="193" t="str">
        <f>IF($A6="","",IF(Meldeformular!U14="","",Meldeformular!U14))</f>
        <v/>
      </c>
      <c r="T6" s="193" t="str">
        <f>IF($A6="","",IF(Meldeformular!V14="","",Meldeformular!V14))</f>
        <v/>
      </c>
      <c r="U6" s="193" t="str">
        <f>IF($A6="","",IF(Meldeformular!W14="","",Meldeformular!W14))</f>
        <v/>
      </c>
    </row>
    <row r="7" spans="1:21" x14ac:dyDescent="0.2">
      <c r="A7" s="188" t="str">
        <f>IF(Meldeformular!B15="","",Meldeformular!A15)</f>
        <v/>
      </c>
      <c r="B7" s="192" t="str">
        <f>IF($A7="","",Meldeformular!B15)</f>
        <v/>
      </c>
      <c r="C7" s="193" t="str">
        <f>IF($A7="","",Meldeformular!C15)</f>
        <v/>
      </c>
      <c r="D7" s="193" t="str">
        <f>IF($A7="","",'allg. Daten'!$C$6)</f>
        <v/>
      </c>
      <c r="E7" s="193" t="str">
        <f>IF($A7="","",Meldeformular!D15)</f>
        <v/>
      </c>
      <c r="F7" s="194" t="str">
        <f>IF($A7="","",Meldeformular!E15)</f>
        <v/>
      </c>
      <c r="G7" s="193" t="str">
        <f>IF($A7="","",Meldeformular!F15)</f>
        <v/>
      </c>
      <c r="H7" s="193" t="str">
        <f>IF($A7="","",IF(Meldeformular!J15="","",Meldeformular!J15))</f>
        <v/>
      </c>
      <c r="I7" s="193" t="str">
        <f>IF($A7="","",IF(Meldeformular!K15="","",Meldeformular!K15))</f>
        <v/>
      </c>
      <c r="J7" s="193" t="str">
        <f>IF($A7="","",IF(Meldeformular!L15="","",Meldeformular!L15))</f>
        <v/>
      </c>
      <c r="K7" s="193" t="str">
        <f>IF($A7="","",IF(Meldeformular!M15="","",Meldeformular!M15))</f>
        <v/>
      </c>
      <c r="L7" s="193" t="str">
        <f>IF($A7="","",IF(Meldeformular!N15="","",Meldeformular!N15))</f>
        <v/>
      </c>
      <c r="M7" s="193" t="str">
        <f>IF($A7="","",IF(Meldeformular!O15="","",Meldeformular!O15))</f>
        <v/>
      </c>
      <c r="N7" s="193" t="str">
        <f>IF($A7="","",IF(Meldeformular!P15="","",Meldeformular!P15))</f>
        <v/>
      </c>
      <c r="O7" s="193" t="str">
        <f>IF($A7="","",IF(Meldeformular!Q15="","",Meldeformular!Q15))</f>
        <v/>
      </c>
      <c r="P7" s="193" t="str">
        <f>IF($A7="","",IF(Meldeformular!R15="","",Meldeformular!R15))</f>
        <v/>
      </c>
      <c r="Q7" s="193" t="str">
        <f>IF($A7="","",IF(Meldeformular!S15="","",Meldeformular!S15))</f>
        <v/>
      </c>
      <c r="R7" s="193" t="str">
        <f>IF($A7="","",IF(Meldeformular!T15="","",Meldeformular!T15))</f>
        <v/>
      </c>
      <c r="S7" s="193" t="str">
        <f>IF($A7="","",IF(Meldeformular!U15="","",Meldeformular!U15))</f>
        <v/>
      </c>
      <c r="T7" s="193" t="str">
        <f>IF($A7="","",IF(Meldeformular!V15="","",Meldeformular!V15))</f>
        <v/>
      </c>
      <c r="U7" s="193" t="str">
        <f>IF($A7="","",IF(Meldeformular!W15="","",Meldeformular!W15))</f>
        <v/>
      </c>
    </row>
    <row r="8" spans="1:21" x14ac:dyDescent="0.2">
      <c r="A8" s="188" t="str">
        <f>IF(Meldeformular!B16="","",Meldeformular!A16)</f>
        <v/>
      </c>
      <c r="B8" s="192" t="str">
        <f>IF($A8="","",Meldeformular!B16)</f>
        <v/>
      </c>
      <c r="C8" s="193" t="str">
        <f>IF($A8="","",Meldeformular!C16)</f>
        <v/>
      </c>
      <c r="D8" s="193" t="str">
        <f>IF($A8="","",'allg. Daten'!$C$6)</f>
        <v/>
      </c>
      <c r="E8" s="193" t="str">
        <f>IF($A8="","",Meldeformular!D16)</f>
        <v/>
      </c>
      <c r="F8" s="194" t="str">
        <f>IF($A8="","",Meldeformular!E16)</f>
        <v/>
      </c>
      <c r="G8" s="193" t="str">
        <f>IF($A8="","",Meldeformular!F16)</f>
        <v/>
      </c>
      <c r="H8" s="193" t="str">
        <f>IF($A8="","",IF(Meldeformular!J16="","",Meldeformular!J16))</f>
        <v/>
      </c>
      <c r="I8" s="193" t="str">
        <f>IF($A8="","",IF(Meldeformular!K16="","",Meldeformular!K16))</f>
        <v/>
      </c>
      <c r="J8" s="193" t="str">
        <f>IF($A8="","",IF(Meldeformular!L16="","",Meldeformular!L16))</f>
        <v/>
      </c>
      <c r="K8" s="193" t="str">
        <f>IF($A8="","",IF(Meldeformular!M16="","",Meldeformular!M16))</f>
        <v/>
      </c>
      <c r="L8" s="193" t="str">
        <f>IF($A8="","",IF(Meldeformular!N16="","",Meldeformular!N16))</f>
        <v/>
      </c>
      <c r="M8" s="193" t="str">
        <f>IF($A8="","",IF(Meldeformular!O16="","",Meldeformular!O16))</f>
        <v/>
      </c>
      <c r="N8" s="193" t="str">
        <f>IF($A8="","",IF(Meldeformular!P16="","",Meldeformular!P16))</f>
        <v/>
      </c>
      <c r="O8" s="193" t="str">
        <f>IF($A8="","",IF(Meldeformular!Q16="","",Meldeformular!Q16))</f>
        <v/>
      </c>
      <c r="P8" s="193" t="str">
        <f>IF($A8="","",IF(Meldeformular!R16="","",Meldeformular!R16))</f>
        <v/>
      </c>
      <c r="Q8" s="193" t="str">
        <f>IF($A8="","",IF(Meldeformular!S16="","",Meldeformular!S16))</f>
        <v/>
      </c>
      <c r="R8" s="193" t="str">
        <f>IF($A8="","",IF(Meldeformular!T16="","",Meldeformular!T16))</f>
        <v/>
      </c>
      <c r="S8" s="193" t="str">
        <f>IF($A8="","",IF(Meldeformular!U16="","",Meldeformular!U16))</f>
        <v/>
      </c>
      <c r="T8" s="193" t="str">
        <f>IF($A8="","",IF(Meldeformular!V16="","",Meldeformular!V16))</f>
        <v/>
      </c>
      <c r="U8" s="193" t="str">
        <f>IF($A8="","",IF(Meldeformular!W16="","",Meldeformular!W16))</f>
        <v/>
      </c>
    </row>
    <row r="9" spans="1:21" x14ac:dyDescent="0.2">
      <c r="A9" s="188" t="str">
        <f>IF(Meldeformular!B17="","",Meldeformular!A17)</f>
        <v/>
      </c>
      <c r="B9" s="192" t="str">
        <f>IF($A9="","",Meldeformular!B17)</f>
        <v/>
      </c>
      <c r="C9" s="193" t="str">
        <f>IF($A9="","",Meldeformular!C17)</f>
        <v/>
      </c>
      <c r="D9" s="193" t="str">
        <f>IF($A9="","",'allg. Daten'!$C$6)</f>
        <v/>
      </c>
      <c r="E9" s="193" t="str">
        <f>IF($A9="","",Meldeformular!D17)</f>
        <v/>
      </c>
      <c r="F9" s="194" t="str">
        <f>IF($A9="","",Meldeformular!E17)</f>
        <v/>
      </c>
      <c r="G9" s="193" t="str">
        <f>IF($A9="","",Meldeformular!F17)</f>
        <v/>
      </c>
      <c r="H9" s="193" t="str">
        <f>IF($A9="","",IF(Meldeformular!J17="","",Meldeformular!J17))</f>
        <v/>
      </c>
      <c r="I9" s="193" t="str">
        <f>IF($A9="","",IF(Meldeformular!K17="","",Meldeformular!K17))</f>
        <v/>
      </c>
      <c r="J9" s="193" t="str">
        <f>IF($A9="","",IF(Meldeformular!L17="","",Meldeformular!L17))</f>
        <v/>
      </c>
      <c r="K9" s="193" t="str">
        <f>IF($A9="","",IF(Meldeformular!M17="","",Meldeformular!M17))</f>
        <v/>
      </c>
      <c r="L9" s="193" t="str">
        <f>IF($A9="","",IF(Meldeformular!N17="","",Meldeformular!N17))</f>
        <v/>
      </c>
      <c r="M9" s="193" t="str">
        <f>IF($A9="","",IF(Meldeformular!O17="","",Meldeformular!O17))</f>
        <v/>
      </c>
      <c r="N9" s="193" t="str">
        <f>IF($A9="","",IF(Meldeformular!P17="","",Meldeformular!P17))</f>
        <v/>
      </c>
      <c r="O9" s="193" t="str">
        <f>IF($A9="","",IF(Meldeformular!Q17="","",Meldeformular!Q17))</f>
        <v/>
      </c>
      <c r="P9" s="193" t="str">
        <f>IF($A9="","",IF(Meldeformular!R17="","",Meldeformular!R17))</f>
        <v/>
      </c>
      <c r="Q9" s="193" t="str">
        <f>IF($A9="","",IF(Meldeformular!S17="","",Meldeformular!S17))</f>
        <v/>
      </c>
      <c r="R9" s="193" t="str">
        <f>IF($A9="","",IF(Meldeformular!T17="","",Meldeformular!T17))</f>
        <v/>
      </c>
      <c r="S9" s="193" t="str">
        <f>IF($A9="","",IF(Meldeformular!U17="","",Meldeformular!U17))</f>
        <v/>
      </c>
      <c r="T9" s="193" t="str">
        <f>IF($A9="","",IF(Meldeformular!V17="","",Meldeformular!V17))</f>
        <v/>
      </c>
      <c r="U9" s="193" t="str">
        <f>IF($A9="","",IF(Meldeformular!W17="","",Meldeformular!W17))</f>
        <v/>
      </c>
    </row>
    <row r="10" spans="1:21" x14ac:dyDescent="0.2">
      <c r="A10" s="188" t="str">
        <f>IF(Meldeformular!B18="","",Meldeformular!A18)</f>
        <v/>
      </c>
      <c r="B10" s="192" t="str">
        <f>IF($A10="","",Meldeformular!B18)</f>
        <v/>
      </c>
      <c r="C10" s="193" t="str">
        <f>IF($A10="","",Meldeformular!C18)</f>
        <v/>
      </c>
      <c r="D10" s="193" t="str">
        <f>IF($A10="","",'allg. Daten'!$C$6)</f>
        <v/>
      </c>
      <c r="E10" s="193" t="str">
        <f>IF($A10="","",Meldeformular!D18)</f>
        <v/>
      </c>
      <c r="F10" s="194" t="str">
        <f>IF($A10="","",Meldeformular!E18)</f>
        <v/>
      </c>
      <c r="G10" s="193" t="str">
        <f>IF($A10="","",Meldeformular!F18)</f>
        <v/>
      </c>
      <c r="H10" s="193" t="str">
        <f>IF($A10="","",IF(Meldeformular!J18="","",Meldeformular!J18))</f>
        <v/>
      </c>
      <c r="I10" s="193" t="str">
        <f>IF($A10="","",IF(Meldeformular!K18="","",Meldeformular!K18))</f>
        <v/>
      </c>
      <c r="J10" s="193" t="str">
        <f>IF($A10="","",IF(Meldeformular!L18="","",Meldeformular!L18))</f>
        <v/>
      </c>
      <c r="K10" s="193" t="str">
        <f>IF($A10="","",IF(Meldeformular!M18="","",Meldeformular!M18))</f>
        <v/>
      </c>
      <c r="L10" s="193" t="str">
        <f>IF($A10="","",IF(Meldeformular!N18="","",Meldeformular!N18))</f>
        <v/>
      </c>
      <c r="M10" s="193" t="str">
        <f>IF($A10="","",IF(Meldeformular!O18="","",Meldeformular!O18))</f>
        <v/>
      </c>
      <c r="N10" s="193" t="str">
        <f>IF($A10="","",IF(Meldeformular!P18="","",Meldeformular!P18))</f>
        <v/>
      </c>
      <c r="O10" s="193" t="str">
        <f>IF($A10="","",IF(Meldeformular!Q18="","",Meldeformular!Q18))</f>
        <v/>
      </c>
      <c r="P10" s="193" t="str">
        <f>IF($A10="","",IF(Meldeformular!R18="","",Meldeformular!R18))</f>
        <v/>
      </c>
      <c r="Q10" s="193" t="str">
        <f>IF($A10="","",IF(Meldeformular!S18="","",Meldeformular!S18))</f>
        <v/>
      </c>
      <c r="R10" s="193" t="str">
        <f>IF($A10="","",IF(Meldeformular!T18="","",Meldeformular!T18))</f>
        <v/>
      </c>
      <c r="S10" s="193" t="str">
        <f>IF($A10="","",IF(Meldeformular!U18="","",Meldeformular!U18))</f>
        <v/>
      </c>
      <c r="T10" s="193" t="str">
        <f>IF($A10="","",IF(Meldeformular!V18="","",Meldeformular!V18))</f>
        <v/>
      </c>
      <c r="U10" s="193" t="str">
        <f>IF($A10="","",IF(Meldeformular!W18="","",Meldeformular!W18))</f>
        <v/>
      </c>
    </row>
    <row r="11" spans="1:21" x14ac:dyDescent="0.2">
      <c r="A11" s="188" t="str">
        <f>IF(Meldeformular!B19="","",Meldeformular!A19)</f>
        <v/>
      </c>
      <c r="B11" s="192" t="str">
        <f>IF($A11="","",Meldeformular!B19)</f>
        <v/>
      </c>
      <c r="C11" s="193" t="str">
        <f>IF($A11="","",Meldeformular!C19)</f>
        <v/>
      </c>
      <c r="D11" s="193" t="str">
        <f>IF($A11="","",'allg. Daten'!$C$6)</f>
        <v/>
      </c>
      <c r="E11" s="193" t="str">
        <f>IF($A11="","",Meldeformular!D19)</f>
        <v/>
      </c>
      <c r="F11" s="194" t="str">
        <f>IF($A11="","",Meldeformular!E19)</f>
        <v/>
      </c>
      <c r="G11" s="193" t="str">
        <f>IF($A11="","",Meldeformular!F19)</f>
        <v/>
      </c>
      <c r="H11" s="193" t="str">
        <f>IF($A11="","",IF(Meldeformular!J19="","",Meldeformular!J19))</f>
        <v/>
      </c>
      <c r="I11" s="193" t="str">
        <f>IF($A11="","",IF(Meldeformular!K19="","",Meldeformular!K19))</f>
        <v/>
      </c>
      <c r="J11" s="193" t="str">
        <f>IF($A11="","",IF(Meldeformular!L19="","",Meldeformular!L19))</f>
        <v/>
      </c>
      <c r="K11" s="193" t="str">
        <f>IF($A11="","",IF(Meldeformular!M19="","",Meldeformular!M19))</f>
        <v/>
      </c>
      <c r="L11" s="193" t="str">
        <f>IF($A11="","",IF(Meldeformular!N19="","",Meldeformular!N19))</f>
        <v/>
      </c>
      <c r="M11" s="193" t="str">
        <f>IF($A11="","",IF(Meldeformular!O19="","",Meldeformular!O19))</f>
        <v/>
      </c>
      <c r="N11" s="193" t="str">
        <f>IF($A11="","",IF(Meldeformular!P19="","",Meldeformular!P19))</f>
        <v/>
      </c>
      <c r="O11" s="193" t="str">
        <f>IF($A11="","",IF(Meldeformular!Q19="","",Meldeformular!Q19))</f>
        <v/>
      </c>
      <c r="P11" s="193" t="str">
        <f>IF($A11="","",IF(Meldeformular!R19="","",Meldeformular!R19))</f>
        <v/>
      </c>
      <c r="Q11" s="193" t="str">
        <f>IF($A11="","",IF(Meldeformular!S19="","",Meldeformular!S19))</f>
        <v/>
      </c>
      <c r="R11" s="193" t="str">
        <f>IF($A11="","",IF(Meldeformular!T19="","",Meldeformular!T19))</f>
        <v/>
      </c>
      <c r="S11" s="193" t="str">
        <f>IF($A11="","",IF(Meldeformular!U19="","",Meldeformular!U19))</f>
        <v/>
      </c>
      <c r="T11" s="193" t="str">
        <f>IF($A11="","",IF(Meldeformular!V19="","",Meldeformular!V19))</f>
        <v/>
      </c>
      <c r="U11" s="193" t="str">
        <f>IF($A11="","",IF(Meldeformular!W19="","",Meldeformular!W19))</f>
        <v/>
      </c>
    </row>
    <row r="12" spans="1:21" x14ac:dyDescent="0.2">
      <c r="A12" s="188" t="str">
        <f>IF(Meldeformular!B20="","",Meldeformular!A20)</f>
        <v/>
      </c>
      <c r="B12" s="192" t="str">
        <f>IF($A12="","",Meldeformular!B20)</f>
        <v/>
      </c>
      <c r="C12" s="193" t="str">
        <f>IF($A12="","",Meldeformular!C20)</f>
        <v/>
      </c>
      <c r="D12" s="193" t="str">
        <f>IF($A12="","",'allg. Daten'!$C$6)</f>
        <v/>
      </c>
      <c r="E12" s="193" t="str">
        <f>IF($A12="","",Meldeformular!D20)</f>
        <v/>
      </c>
      <c r="F12" s="194" t="str">
        <f>IF($A12="","",Meldeformular!E20)</f>
        <v/>
      </c>
      <c r="G12" s="193" t="str">
        <f>IF($A12="","",Meldeformular!F20)</f>
        <v/>
      </c>
      <c r="H12" s="193" t="str">
        <f>IF($A12="","",IF(Meldeformular!J20="","",Meldeformular!J20))</f>
        <v/>
      </c>
      <c r="I12" s="193" t="str">
        <f>IF($A12="","",IF(Meldeformular!K20="","",Meldeformular!K20))</f>
        <v/>
      </c>
      <c r="J12" s="193" t="str">
        <f>IF($A12="","",IF(Meldeformular!L20="","",Meldeformular!L20))</f>
        <v/>
      </c>
      <c r="K12" s="193" t="str">
        <f>IF($A12="","",IF(Meldeformular!M20="","",Meldeformular!M20))</f>
        <v/>
      </c>
      <c r="L12" s="193" t="str">
        <f>IF($A12="","",IF(Meldeformular!N20="","",Meldeformular!N20))</f>
        <v/>
      </c>
      <c r="M12" s="193" t="str">
        <f>IF($A12="","",IF(Meldeformular!O20="","",Meldeformular!O20))</f>
        <v/>
      </c>
      <c r="N12" s="193" t="str">
        <f>IF($A12="","",IF(Meldeformular!P20="","",Meldeformular!P20))</f>
        <v/>
      </c>
      <c r="O12" s="193" t="str">
        <f>IF($A12="","",IF(Meldeformular!Q20="","",Meldeformular!Q20))</f>
        <v/>
      </c>
      <c r="P12" s="193" t="str">
        <f>IF($A12="","",IF(Meldeformular!R20="","",Meldeformular!R20))</f>
        <v/>
      </c>
      <c r="Q12" s="193" t="str">
        <f>IF($A12="","",IF(Meldeformular!S20="","",Meldeformular!S20))</f>
        <v/>
      </c>
      <c r="R12" s="193" t="str">
        <f>IF($A12="","",IF(Meldeformular!T20="","",Meldeformular!T20))</f>
        <v/>
      </c>
      <c r="S12" s="193" t="str">
        <f>IF($A12="","",IF(Meldeformular!U20="","",Meldeformular!U20))</f>
        <v/>
      </c>
      <c r="T12" s="193" t="str">
        <f>IF($A12="","",IF(Meldeformular!V20="","",Meldeformular!V20))</f>
        <v/>
      </c>
      <c r="U12" s="193" t="str">
        <f>IF($A12="","",IF(Meldeformular!W20="","",Meldeformular!W20))</f>
        <v/>
      </c>
    </row>
    <row r="13" spans="1:21" x14ac:dyDescent="0.2">
      <c r="A13" s="188" t="str">
        <f>IF(Meldeformular!B21="","",Meldeformular!A21)</f>
        <v/>
      </c>
      <c r="B13" s="192" t="str">
        <f>IF($A13="","",Meldeformular!B21)</f>
        <v/>
      </c>
      <c r="C13" s="193" t="str">
        <f>IF($A13="","",Meldeformular!C21)</f>
        <v/>
      </c>
      <c r="D13" s="193" t="str">
        <f>IF($A13="","",'allg. Daten'!$C$6)</f>
        <v/>
      </c>
      <c r="E13" s="193" t="str">
        <f>IF($A13="","",Meldeformular!D21)</f>
        <v/>
      </c>
      <c r="F13" s="194" t="str">
        <f>IF($A13="","",Meldeformular!E21)</f>
        <v/>
      </c>
      <c r="G13" s="193" t="str">
        <f>IF($A13="","",Meldeformular!F21)</f>
        <v/>
      </c>
      <c r="H13" s="193" t="str">
        <f>IF($A13="","",IF(Meldeformular!J21="","",Meldeformular!J21))</f>
        <v/>
      </c>
      <c r="I13" s="193" t="str">
        <f>IF($A13="","",IF(Meldeformular!K21="","",Meldeformular!K21))</f>
        <v/>
      </c>
      <c r="J13" s="193" t="str">
        <f>IF($A13="","",IF(Meldeformular!L21="","",Meldeformular!L21))</f>
        <v/>
      </c>
      <c r="K13" s="193" t="str">
        <f>IF($A13="","",IF(Meldeformular!M21="","",Meldeformular!M21))</f>
        <v/>
      </c>
      <c r="L13" s="193" t="str">
        <f>IF($A13="","",IF(Meldeformular!N21="","",Meldeformular!N21))</f>
        <v/>
      </c>
      <c r="M13" s="193" t="str">
        <f>IF($A13="","",IF(Meldeformular!O21="","",Meldeformular!O21))</f>
        <v/>
      </c>
      <c r="N13" s="193" t="str">
        <f>IF($A13="","",IF(Meldeformular!P21="","",Meldeformular!P21))</f>
        <v/>
      </c>
      <c r="O13" s="193" t="str">
        <f>IF($A13="","",IF(Meldeformular!Q21="","",Meldeformular!Q21))</f>
        <v/>
      </c>
      <c r="P13" s="193" t="str">
        <f>IF($A13="","",IF(Meldeformular!R21="","",Meldeformular!R21))</f>
        <v/>
      </c>
      <c r="Q13" s="193" t="str">
        <f>IF($A13="","",IF(Meldeformular!S21="","",Meldeformular!S21))</f>
        <v/>
      </c>
      <c r="R13" s="193" t="str">
        <f>IF($A13="","",IF(Meldeformular!T21="","",Meldeformular!T21))</f>
        <v/>
      </c>
      <c r="S13" s="193" t="str">
        <f>IF($A13="","",IF(Meldeformular!U21="","",Meldeformular!U21))</f>
        <v/>
      </c>
      <c r="T13" s="193" t="str">
        <f>IF($A13="","",IF(Meldeformular!V21="","",Meldeformular!V21))</f>
        <v/>
      </c>
      <c r="U13" s="193" t="str">
        <f>IF($A13="","",IF(Meldeformular!W21="","",Meldeformular!W21))</f>
        <v/>
      </c>
    </row>
    <row r="14" spans="1:21" x14ac:dyDescent="0.2">
      <c r="A14" s="188" t="str">
        <f>IF(Meldeformular!B22="","",Meldeformular!A22)</f>
        <v/>
      </c>
      <c r="B14" s="192" t="str">
        <f>IF($A14="","",Meldeformular!B22)</f>
        <v/>
      </c>
      <c r="C14" s="193" t="str">
        <f>IF($A14="","",Meldeformular!C22)</f>
        <v/>
      </c>
      <c r="D14" s="193" t="str">
        <f>IF($A14="","",'allg. Daten'!$C$6)</f>
        <v/>
      </c>
      <c r="E14" s="193" t="str">
        <f>IF($A14="","",Meldeformular!D22)</f>
        <v/>
      </c>
      <c r="F14" s="194" t="str">
        <f>IF($A14="","",Meldeformular!E22)</f>
        <v/>
      </c>
      <c r="G14" s="193" t="str">
        <f>IF($A14="","",Meldeformular!F22)</f>
        <v/>
      </c>
      <c r="H14" s="193" t="str">
        <f>IF($A14="","",IF(Meldeformular!J22="","",Meldeformular!J22))</f>
        <v/>
      </c>
      <c r="I14" s="193" t="str">
        <f>IF($A14="","",IF(Meldeformular!K22="","",Meldeformular!K22))</f>
        <v/>
      </c>
      <c r="J14" s="193" t="str">
        <f>IF($A14="","",IF(Meldeformular!L22="","",Meldeformular!L22))</f>
        <v/>
      </c>
      <c r="K14" s="193" t="str">
        <f>IF($A14="","",IF(Meldeformular!M22="","",Meldeformular!M22))</f>
        <v/>
      </c>
      <c r="L14" s="193" t="str">
        <f>IF($A14="","",IF(Meldeformular!N22="","",Meldeformular!N22))</f>
        <v/>
      </c>
      <c r="M14" s="193" t="str">
        <f>IF($A14="","",IF(Meldeformular!O22="","",Meldeformular!O22))</f>
        <v/>
      </c>
      <c r="N14" s="193" t="str">
        <f>IF($A14="","",IF(Meldeformular!P22="","",Meldeformular!P22))</f>
        <v/>
      </c>
      <c r="O14" s="193" t="str">
        <f>IF($A14="","",IF(Meldeformular!Q22="","",Meldeformular!Q22))</f>
        <v/>
      </c>
      <c r="P14" s="193" t="str">
        <f>IF($A14="","",IF(Meldeformular!R22="","",Meldeformular!R22))</f>
        <v/>
      </c>
      <c r="Q14" s="193" t="str">
        <f>IF($A14="","",IF(Meldeformular!S22="","",Meldeformular!S22))</f>
        <v/>
      </c>
      <c r="R14" s="193" t="str">
        <f>IF($A14="","",IF(Meldeformular!T22="","",Meldeformular!T22))</f>
        <v/>
      </c>
      <c r="S14" s="193" t="str">
        <f>IF($A14="","",IF(Meldeformular!U22="","",Meldeformular!U22))</f>
        <v/>
      </c>
      <c r="T14" s="193" t="str">
        <f>IF($A14="","",IF(Meldeformular!V22="","",Meldeformular!V22))</f>
        <v/>
      </c>
      <c r="U14" s="193" t="str">
        <f>IF($A14="","",IF(Meldeformular!W22="","",Meldeformular!W22))</f>
        <v/>
      </c>
    </row>
    <row r="15" spans="1:21" x14ac:dyDescent="0.2">
      <c r="A15" s="188" t="str">
        <f>IF(Meldeformular!B23="","",Meldeformular!A23)</f>
        <v/>
      </c>
      <c r="B15" s="192" t="str">
        <f>IF($A15="","",Meldeformular!B23)</f>
        <v/>
      </c>
      <c r="C15" s="193" t="str">
        <f>IF($A15="","",Meldeformular!C23)</f>
        <v/>
      </c>
      <c r="D15" s="193" t="str">
        <f>IF($A15="","",'allg. Daten'!$C$6)</f>
        <v/>
      </c>
      <c r="E15" s="193" t="str">
        <f>IF($A15="","",Meldeformular!D23)</f>
        <v/>
      </c>
      <c r="F15" s="194" t="str">
        <f>IF($A15="","",Meldeformular!E23)</f>
        <v/>
      </c>
      <c r="G15" s="193" t="str">
        <f>IF($A15="","",Meldeformular!F23)</f>
        <v/>
      </c>
      <c r="H15" s="193" t="str">
        <f>IF($A15="","",IF(Meldeformular!J23="","",Meldeformular!J23))</f>
        <v/>
      </c>
      <c r="I15" s="193" t="str">
        <f>IF($A15="","",IF(Meldeformular!K23="","",Meldeformular!K23))</f>
        <v/>
      </c>
      <c r="J15" s="193" t="str">
        <f>IF($A15="","",IF(Meldeformular!L23="","",Meldeformular!L23))</f>
        <v/>
      </c>
      <c r="K15" s="193" t="str">
        <f>IF($A15="","",IF(Meldeformular!M23="","",Meldeformular!M23))</f>
        <v/>
      </c>
      <c r="L15" s="193" t="str">
        <f>IF($A15="","",IF(Meldeformular!N23="","",Meldeformular!N23))</f>
        <v/>
      </c>
      <c r="M15" s="193" t="str">
        <f>IF($A15="","",IF(Meldeformular!O23="","",Meldeformular!O23))</f>
        <v/>
      </c>
      <c r="N15" s="193" t="str">
        <f>IF($A15="","",IF(Meldeformular!P23="","",Meldeformular!P23))</f>
        <v/>
      </c>
      <c r="O15" s="193" t="str">
        <f>IF($A15="","",IF(Meldeformular!Q23="","",Meldeformular!Q23))</f>
        <v/>
      </c>
      <c r="P15" s="193" t="str">
        <f>IF($A15="","",IF(Meldeformular!R23="","",Meldeformular!R23))</f>
        <v/>
      </c>
      <c r="Q15" s="193" t="str">
        <f>IF($A15="","",IF(Meldeformular!S23="","",Meldeformular!S23))</f>
        <v/>
      </c>
      <c r="R15" s="193" t="str">
        <f>IF($A15="","",IF(Meldeformular!T23="","",Meldeformular!T23))</f>
        <v/>
      </c>
      <c r="S15" s="193" t="str">
        <f>IF($A15="","",IF(Meldeformular!U23="","",Meldeformular!U23))</f>
        <v/>
      </c>
      <c r="T15" s="193" t="str">
        <f>IF($A15="","",IF(Meldeformular!V23="","",Meldeformular!V23))</f>
        <v/>
      </c>
      <c r="U15" s="193" t="str">
        <f>IF($A15="","",IF(Meldeformular!W23="","",Meldeformular!W23))</f>
        <v/>
      </c>
    </row>
    <row r="16" spans="1:21" x14ac:dyDescent="0.2">
      <c r="A16" s="188" t="str">
        <f>IF(Meldeformular!B24="","",Meldeformular!A24)</f>
        <v/>
      </c>
      <c r="B16" s="192" t="str">
        <f>IF($A16="","",Meldeformular!B24)</f>
        <v/>
      </c>
      <c r="C16" s="193" t="str">
        <f>IF($A16="","",Meldeformular!C24)</f>
        <v/>
      </c>
      <c r="D16" s="193" t="str">
        <f>IF($A16="","",'allg. Daten'!$C$6)</f>
        <v/>
      </c>
      <c r="E16" s="193" t="str">
        <f>IF($A16="","",Meldeformular!D24)</f>
        <v/>
      </c>
      <c r="F16" s="194" t="str">
        <f>IF($A16="","",Meldeformular!E24)</f>
        <v/>
      </c>
      <c r="G16" s="193" t="str">
        <f>IF($A16="","",Meldeformular!F24)</f>
        <v/>
      </c>
      <c r="H16" s="193" t="str">
        <f>IF($A16="","",IF(Meldeformular!J24="","",Meldeformular!J24))</f>
        <v/>
      </c>
      <c r="I16" s="193" t="str">
        <f>IF($A16="","",IF(Meldeformular!K24="","",Meldeformular!K24))</f>
        <v/>
      </c>
      <c r="J16" s="193" t="str">
        <f>IF($A16="","",IF(Meldeformular!L24="","",Meldeformular!L24))</f>
        <v/>
      </c>
      <c r="K16" s="193" t="str">
        <f>IF($A16="","",IF(Meldeformular!M24="","",Meldeformular!M24))</f>
        <v/>
      </c>
      <c r="L16" s="193" t="str">
        <f>IF($A16="","",IF(Meldeformular!N24="","",Meldeformular!N24))</f>
        <v/>
      </c>
      <c r="M16" s="193" t="str">
        <f>IF($A16="","",IF(Meldeformular!O24="","",Meldeformular!O24))</f>
        <v/>
      </c>
      <c r="N16" s="193" t="str">
        <f>IF($A16="","",IF(Meldeformular!P24="","",Meldeformular!P24))</f>
        <v/>
      </c>
      <c r="O16" s="193" t="str">
        <f>IF($A16="","",IF(Meldeformular!Q24="","",Meldeformular!Q24))</f>
        <v/>
      </c>
      <c r="P16" s="193" t="str">
        <f>IF($A16="","",IF(Meldeformular!R24="","",Meldeformular!R24))</f>
        <v/>
      </c>
      <c r="Q16" s="193" t="str">
        <f>IF($A16="","",IF(Meldeformular!S24="","",Meldeformular!S24))</f>
        <v/>
      </c>
      <c r="R16" s="193" t="str">
        <f>IF($A16="","",IF(Meldeformular!T24="","",Meldeformular!T24))</f>
        <v/>
      </c>
      <c r="S16" s="193" t="str">
        <f>IF($A16="","",IF(Meldeformular!U24="","",Meldeformular!U24))</f>
        <v/>
      </c>
      <c r="T16" s="193" t="str">
        <f>IF($A16="","",IF(Meldeformular!V24="","",Meldeformular!V24))</f>
        <v/>
      </c>
      <c r="U16" s="193" t="str">
        <f>IF($A16="","",IF(Meldeformular!W24="","",Meldeformular!W24))</f>
        <v/>
      </c>
    </row>
    <row r="17" spans="1:21" x14ac:dyDescent="0.2">
      <c r="A17" s="188" t="str">
        <f>IF(Meldeformular!B25="","",Meldeformular!A25)</f>
        <v/>
      </c>
      <c r="B17" s="192" t="str">
        <f>IF($A17="","",Meldeformular!B25)</f>
        <v/>
      </c>
      <c r="C17" s="193" t="str">
        <f>IF($A17="","",Meldeformular!C25)</f>
        <v/>
      </c>
      <c r="D17" s="193" t="str">
        <f>IF($A17="","",'allg. Daten'!$C$6)</f>
        <v/>
      </c>
      <c r="E17" s="193" t="str">
        <f>IF($A17="","",Meldeformular!D25)</f>
        <v/>
      </c>
      <c r="F17" s="194" t="str">
        <f>IF($A17="","",Meldeformular!E25)</f>
        <v/>
      </c>
      <c r="G17" s="193" t="str">
        <f>IF($A17="","",Meldeformular!F25)</f>
        <v/>
      </c>
      <c r="H17" s="193" t="str">
        <f>IF($A17="","",IF(Meldeformular!J25="","",Meldeformular!J25))</f>
        <v/>
      </c>
      <c r="I17" s="193" t="str">
        <f>IF($A17="","",IF(Meldeformular!K25="","",Meldeformular!K25))</f>
        <v/>
      </c>
      <c r="J17" s="193" t="str">
        <f>IF($A17="","",IF(Meldeformular!L25="","",Meldeformular!L25))</f>
        <v/>
      </c>
      <c r="K17" s="193" t="str">
        <f>IF($A17="","",IF(Meldeformular!M25="","",Meldeformular!M25))</f>
        <v/>
      </c>
      <c r="L17" s="193" t="str">
        <f>IF($A17="","",IF(Meldeformular!N25="","",Meldeformular!N25))</f>
        <v/>
      </c>
      <c r="M17" s="193" t="str">
        <f>IF($A17="","",IF(Meldeformular!O25="","",Meldeformular!O25))</f>
        <v/>
      </c>
      <c r="N17" s="193" t="str">
        <f>IF($A17="","",IF(Meldeformular!P25="","",Meldeformular!P25))</f>
        <v/>
      </c>
      <c r="O17" s="193" t="str">
        <f>IF($A17="","",IF(Meldeformular!Q25="","",Meldeformular!Q25))</f>
        <v/>
      </c>
      <c r="P17" s="193" t="str">
        <f>IF($A17="","",IF(Meldeformular!R25="","",Meldeformular!R25))</f>
        <v/>
      </c>
      <c r="Q17" s="193" t="str">
        <f>IF($A17="","",IF(Meldeformular!S25="","",Meldeformular!S25))</f>
        <v/>
      </c>
      <c r="R17" s="193" t="str">
        <f>IF($A17="","",IF(Meldeformular!T25="","",Meldeformular!T25))</f>
        <v/>
      </c>
      <c r="S17" s="193" t="str">
        <f>IF($A17="","",IF(Meldeformular!U25="","",Meldeformular!U25))</f>
        <v/>
      </c>
      <c r="T17" s="193" t="str">
        <f>IF($A17="","",IF(Meldeformular!V25="","",Meldeformular!V25))</f>
        <v/>
      </c>
      <c r="U17" s="193" t="str">
        <f>IF($A17="","",IF(Meldeformular!W25="","",Meldeformular!W25))</f>
        <v/>
      </c>
    </row>
    <row r="18" spans="1:21" x14ac:dyDescent="0.2">
      <c r="A18" s="188" t="str">
        <f>IF(Meldeformular!B26="","",Meldeformular!A26)</f>
        <v/>
      </c>
      <c r="B18" s="192" t="str">
        <f>IF($A18="","",Meldeformular!B26)</f>
        <v/>
      </c>
      <c r="C18" s="193" t="str">
        <f>IF($A18="","",Meldeformular!C26)</f>
        <v/>
      </c>
      <c r="D18" s="193" t="str">
        <f>IF($A18="","",'allg. Daten'!$C$6)</f>
        <v/>
      </c>
      <c r="E18" s="193" t="str">
        <f>IF($A18="","",Meldeformular!D26)</f>
        <v/>
      </c>
      <c r="F18" s="194" t="str">
        <f>IF($A18="","",Meldeformular!E26)</f>
        <v/>
      </c>
      <c r="G18" s="193" t="str">
        <f>IF($A18="","",Meldeformular!F26)</f>
        <v/>
      </c>
      <c r="H18" s="193" t="str">
        <f>IF($A18="","",IF(Meldeformular!J26="","",Meldeformular!J26))</f>
        <v/>
      </c>
      <c r="I18" s="193" t="str">
        <f>IF($A18="","",IF(Meldeformular!K26="","",Meldeformular!K26))</f>
        <v/>
      </c>
      <c r="J18" s="193" t="str">
        <f>IF($A18="","",IF(Meldeformular!L26="","",Meldeformular!L26))</f>
        <v/>
      </c>
      <c r="K18" s="193" t="str">
        <f>IF($A18="","",IF(Meldeformular!M26="","",Meldeformular!M26))</f>
        <v/>
      </c>
      <c r="L18" s="193" t="str">
        <f>IF($A18="","",IF(Meldeformular!N26="","",Meldeformular!N26))</f>
        <v/>
      </c>
      <c r="M18" s="193" t="str">
        <f>IF($A18="","",IF(Meldeformular!O26="","",Meldeformular!O26))</f>
        <v/>
      </c>
      <c r="N18" s="193" t="str">
        <f>IF($A18="","",IF(Meldeformular!P26="","",Meldeformular!P26))</f>
        <v/>
      </c>
      <c r="O18" s="193" t="str">
        <f>IF($A18="","",IF(Meldeformular!Q26="","",Meldeformular!Q26))</f>
        <v/>
      </c>
      <c r="P18" s="193" t="str">
        <f>IF($A18="","",IF(Meldeformular!R26="","",Meldeformular!R26))</f>
        <v/>
      </c>
      <c r="Q18" s="193" t="str">
        <f>IF($A18="","",IF(Meldeformular!S26="","",Meldeformular!S26))</f>
        <v/>
      </c>
      <c r="R18" s="193" t="str">
        <f>IF($A18="","",IF(Meldeformular!T26="","",Meldeformular!T26))</f>
        <v/>
      </c>
      <c r="S18" s="193" t="str">
        <f>IF($A18="","",IF(Meldeformular!U26="","",Meldeformular!U26))</f>
        <v/>
      </c>
      <c r="T18" s="193" t="str">
        <f>IF($A18="","",IF(Meldeformular!V26="","",Meldeformular!V26))</f>
        <v/>
      </c>
      <c r="U18" s="193" t="str">
        <f>IF($A18="","",IF(Meldeformular!W26="","",Meldeformular!W26))</f>
        <v/>
      </c>
    </row>
    <row r="19" spans="1:21" x14ac:dyDescent="0.2">
      <c r="A19" s="188" t="str">
        <f>IF(Meldeformular!B27="","",Meldeformular!A27)</f>
        <v/>
      </c>
      <c r="B19" s="192" t="str">
        <f>IF($A19="","",Meldeformular!B27)</f>
        <v/>
      </c>
      <c r="C19" s="193" t="str">
        <f>IF($A19="","",Meldeformular!C27)</f>
        <v/>
      </c>
      <c r="D19" s="193" t="str">
        <f>IF($A19="","",'allg. Daten'!$C$6)</f>
        <v/>
      </c>
      <c r="E19" s="193" t="str">
        <f>IF($A19="","",Meldeformular!D27)</f>
        <v/>
      </c>
      <c r="F19" s="194" t="str">
        <f>IF($A19="","",Meldeformular!E27)</f>
        <v/>
      </c>
      <c r="G19" s="193" t="str">
        <f>IF($A19="","",Meldeformular!F27)</f>
        <v/>
      </c>
      <c r="H19" s="193" t="str">
        <f>IF($A19="","",IF(Meldeformular!J27="","",Meldeformular!J27))</f>
        <v/>
      </c>
      <c r="I19" s="193" t="str">
        <f>IF($A19="","",IF(Meldeformular!K27="","",Meldeformular!K27))</f>
        <v/>
      </c>
      <c r="J19" s="193" t="str">
        <f>IF($A19="","",IF(Meldeformular!L27="","",Meldeformular!L27))</f>
        <v/>
      </c>
      <c r="K19" s="193" t="str">
        <f>IF($A19="","",IF(Meldeformular!M27="","",Meldeformular!M27))</f>
        <v/>
      </c>
      <c r="L19" s="193" t="str">
        <f>IF($A19="","",IF(Meldeformular!N27="","",Meldeformular!N27))</f>
        <v/>
      </c>
      <c r="M19" s="193" t="str">
        <f>IF($A19="","",IF(Meldeformular!O27="","",Meldeformular!O27))</f>
        <v/>
      </c>
      <c r="N19" s="193" t="str">
        <f>IF($A19="","",IF(Meldeformular!P27="","",Meldeformular!P27))</f>
        <v/>
      </c>
      <c r="O19" s="193" t="str">
        <f>IF($A19="","",IF(Meldeformular!Q27="","",Meldeformular!Q27))</f>
        <v/>
      </c>
      <c r="P19" s="193" t="str">
        <f>IF($A19="","",IF(Meldeformular!R27="","",Meldeformular!R27))</f>
        <v/>
      </c>
      <c r="Q19" s="193" t="str">
        <f>IF($A19="","",IF(Meldeformular!S27="","",Meldeformular!S27))</f>
        <v/>
      </c>
      <c r="R19" s="193" t="str">
        <f>IF($A19="","",IF(Meldeformular!T27="","",Meldeformular!T27))</f>
        <v/>
      </c>
      <c r="S19" s="193" t="str">
        <f>IF($A19="","",IF(Meldeformular!U27="","",Meldeformular!U27))</f>
        <v/>
      </c>
      <c r="T19" s="193" t="str">
        <f>IF($A19="","",IF(Meldeformular!V27="","",Meldeformular!V27))</f>
        <v/>
      </c>
      <c r="U19" s="193" t="str">
        <f>IF($A19="","",IF(Meldeformular!W27="","",Meldeformular!W27))</f>
        <v/>
      </c>
    </row>
    <row r="20" spans="1:21" x14ac:dyDescent="0.2">
      <c r="A20" s="188" t="str">
        <f>IF(Meldeformular!B28="","",Meldeformular!A28)</f>
        <v/>
      </c>
      <c r="B20" s="192" t="str">
        <f>IF($A20="","",Meldeformular!B28)</f>
        <v/>
      </c>
      <c r="C20" s="193" t="str">
        <f>IF($A20="","",Meldeformular!C28)</f>
        <v/>
      </c>
      <c r="D20" s="193" t="str">
        <f>IF($A20="","",'allg. Daten'!$C$6)</f>
        <v/>
      </c>
      <c r="E20" s="193" t="str">
        <f>IF($A20="","",Meldeformular!D28)</f>
        <v/>
      </c>
      <c r="F20" s="194" t="str">
        <f>IF($A20="","",Meldeformular!E28)</f>
        <v/>
      </c>
      <c r="G20" s="193" t="str">
        <f>IF($A20="","",Meldeformular!F28)</f>
        <v/>
      </c>
      <c r="H20" s="193" t="str">
        <f>IF($A20="","",IF(Meldeformular!J28="","",Meldeformular!J28))</f>
        <v/>
      </c>
      <c r="I20" s="193" t="str">
        <f>IF($A20="","",IF(Meldeformular!K28="","",Meldeformular!K28))</f>
        <v/>
      </c>
      <c r="J20" s="193" t="str">
        <f>IF($A20="","",IF(Meldeformular!L28="","",Meldeformular!L28))</f>
        <v/>
      </c>
      <c r="K20" s="193" t="str">
        <f>IF($A20="","",IF(Meldeformular!M28="","",Meldeformular!M28))</f>
        <v/>
      </c>
      <c r="L20" s="193" t="str">
        <f>IF($A20="","",IF(Meldeformular!N28="","",Meldeformular!N28))</f>
        <v/>
      </c>
      <c r="M20" s="193" t="str">
        <f>IF($A20="","",IF(Meldeformular!O28="","",Meldeformular!O28))</f>
        <v/>
      </c>
      <c r="N20" s="193" t="str">
        <f>IF($A20="","",IF(Meldeformular!P28="","",Meldeformular!P28))</f>
        <v/>
      </c>
      <c r="O20" s="193" t="str">
        <f>IF($A20="","",IF(Meldeformular!Q28="","",Meldeformular!Q28))</f>
        <v/>
      </c>
      <c r="P20" s="193" t="str">
        <f>IF($A20="","",IF(Meldeformular!R28="","",Meldeformular!R28))</f>
        <v/>
      </c>
      <c r="Q20" s="193" t="str">
        <f>IF($A20="","",IF(Meldeformular!S28="","",Meldeformular!S28))</f>
        <v/>
      </c>
      <c r="R20" s="193" t="str">
        <f>IF($A20="","",IF(Meldeformular!T28="","",Meldeformular!T28))</f>
        <v/>
      </c>
      <c r="S20" s="193" t="str">
        <f>IF($A20="","",IF(Meldeformular!U28="","",Meldeformular!U28))</f>
        <v/>
      </c>
      <c r="T20" s="193" t="str">
        <f>IF($A20="","",IF(Meldeformular!V28="","",Meldeformular!V28))</f>
        <v/>
      </c>
      <c r="U20" s="193" t="str">
        <f>IF($A20="","",IF(Meldeformular!W28="","",Meldeformular!W28))</f>
        <v/>
      </c>
    </row>
    <row r="21" spans="1:21" x14ac:dyDescent="0.2">
      <c r="A21" s="188" t="str">
        <f>IF(Meldeformular!B29="","",Meldeformular!A29)</f>
        <v/>
      </c>
      <c r="B21" s="192" t="str">
        <f>IF($A21="","",Meldeformular!B29)</f>
        <v/>
      </c>
      <c r="C21" s="193" t="str">
        <f>IF($A21="","",Meldeformular!C29)</f>
        <v/>
      </c>
      <c r="D21" s="193" t="str">
        <f>IF($A21="","",'allg. Daten'!$C$6)</f>
        <v/>
      </c>
      <c r="E21" s="193" t="str">
        <f>IF($A21="","",Meldeformular!D29)</f>
        <v/>
      </c>
      <c r="F21" s="194" t="str">
        <f>IF($A21="","",Meldeformular!E29)</f>
        <v/>
      </c>
      <c r="G21" s="193" t="str">
        <f>IF($A21="","",Meldeformular!F29)</f>
        <v/>
      </c>
      <c r="H21" s="193" t="str">
        <f>IF($A21="","",IF(Meldeformular!J29="","",Meldeformular!J29))</f>
        <v/>
      </c>
      <c r="I21" s="193" t="str">
        <f>IF($A21="","",IF(Meldeformular!K29="","",Meldeformular!K29))</f>
        <v/>
      </c>
      <c r="J21" s="193" t="str">
        <f>IF($A21="","",IF(Meldeformular!L29="","",Meldeformular!L29))</f>
        <v/>
      </c>
      <c r="K21" s="193" t="str">
        <f>IF($A21="","",IF(Meldeformular!M29="","",Meldeformular!M29))</f>
        <v/>
      </c>
      <c r="L21" s="193" t="str">
        <f>IF($A21="","",IF(Meldeformular!N29="","",Meldeformular!N29))</f>
        <v/>
      </c>
      <c r="M21" s="193" t="str">
        <f>IF($A21="","",IF(Meldeformular!O29="","",Meldeformular!O29))</f>
        <v/>
      </c>
      <c r="N21" s="193" t="str">
        <f>IF($A21="","",IF(Meldeformular!P29="","",Meldeformular!P29))</f>
        <v/>
      </c>
      <c r="O21" s="193" t="str">
        <f>IF($A21="","",IF(Meldeformular!Q29="","",Meldeformular!Q29))</f>
        <v/>
      </c>
      <c r="P21" s="193" t="str">
        <f>IF($A21="","",IF(Meldeformular!R29="","",Meldeformular!R29))</f>
        <v/>
      </c>
      <c r="Q21" s="193" t="str">
        <f>IF($A21="","",IF(Meldeformular!S29="","",Meldeformular!S29))</f>
        <v/>
      </c>
      <c r="R21" s="193" t="str">
        <f>IF($A21="","",IF(Meldeformular!T29="","",Meldeformular!T29))</f>
        <v/>
      </c>
      <c r="S21" s="193" t="str">
        <f>IF($A21="","",IF(Meldeformular!U29="","",Meldeformular!U29))</f>
        <v/>
      </c>
      <c r="T21" s="193" t="str">
        <f>IF($A21="","",IF(Meldeformular!V29="","",Meldeformular!V29))</f>
        <v/>
      </c>
      <c r="U21" s="193" t="str">
        <f>IF($A21="","",IF(Meldeformular!W29="","",Meldeformular!W29))</f>
        <v/>
      </c>
    </row>
    <row r="22" spans="1:21" x14ac:dyDescent="0.2">
      <c r="A22" s="188" t="str">
        <f>IF(Meldeformular!B30="","",Meldeformular!A30)</f>
        <v/>
      </c>
      <c r="B22" s="192" t="str">
        <f>IF($A22="","",Meldeformular!B30)</f>
        <v/>
      </c>
      <c r="C22" s="193" t="str">
        <f>IF($A22="","",Meldeformular!C30)</f>
        <v/>
      </c>
      <c r="D22" s="193" t="str">
        <f>IF($A22="","",'allg. Daten'!$C$6)</f>
        <v/>
      </c>
      <c r="E22" s="193" t="str">
        <f>IF($A22="","",Meldeformular!D30)</f>
        <v/>
      </c>
      <c r="F22" s="194" t="str">
        <f>IF($A22="","",Meldeformular!E30)</f>
        <v/>
      </c>
      <c r="G22" s="193" t="str">
        <f>IF($A22="","",Meldeformular!F30)</f>
        <v/>
      </c>
      <c r="H22" s="193" t="str">
        <f>IF($A22="","",IF(Meldeformular!J30="","",Meldeformular!J30))</f>
        <v/>
      </c>
      <c r="I22" s="193" t="str">
        <f>IF($A22="","",IF(Meldeformular!K30="","",Meldeformular!K30))</f>
        <v/>
      </c>
      <c r="J22" s="193" t="str">
        <f>IF($A22="","",IF(Meldeformular!L30="","",Meldeformular!L30))</f>
        <v/>
      </c>
      <c r="K22" s="193" t="str">
        <f>IF($A22="","",IF(Meldeformular!M30="","",Meldeformular!M30))</f>
        <v/>
      </c>
      <c r="L22" s="193" t="str">
        <f>IF($A22="","",IF(Meldeformular!N30="","",Meldeformular!N30))</f>
        <v/>
      </c>
      <c r="M22" s="193" t="str">
        <f>IF($A22="","",IF(Meldeformular!O30="","",Meldeformular!O30))</f>
        <v/>
      </c>
      <c r="N22" s="193" t="str">
        <f>IF($A22="","",IF(Meldeformular!P30="","",Meldeformular!P30))</f>
        <v/>
      </c>
      <c r="O22" s="193" t="str">
        <f>IF($A22="","",IF(Meldeformular!Q30="","",Meldeformular!Q30))</f>
        <v/>
      </c>
      <c r="P22" s="193" t="str">
        <f>IF($A22="","",IF(Meldeformular!R30="","",Meldeformular!R30))</f>
        <v/>
      </c>
      <c r="Q22" s="193" t="str">
        <f>IF($A22="","",IF(Meldeformular!S30="","",Meldeformular!S30))</f>
        <v/>
      </c>
      <c r="R22" s="193" t="str">
        <f>IF($A22="","",IF(Meldeformular!T30="","",Meldeformular!T30))</f>
        <v/>
      </c>
      <c r="S22" s="193" t="str">
        <f>IF($A22="","",IF(Meldeformular!U30="","",Meldeformular!U30))</f>
        <v/>
      </c>
      <c r="T22" s="193" t="str">
        <f>IF($A22="","",IF(Meldeformular!V30="","",Meldeformular!V30))</f>
        <v/>
      </c>
      <c r="U22" s="193" t="str">
        <f>IF($A22="","",IF(Meldeformular!W30="","",Meldeformular!W30))</f>
        <v/>
      </c>
    </row>
    <row r="23" spans="1:21" x14ac:dyDescent="0.2">
      <c r="A23" s="188" t="str">
        <f>IF(Meldeformular!B31="","",Meldeformular!A31)</f>
        <v/>
      </c>
      <c r="B23" s="192" t="str">
        <f>IF($A23="","",Meldeformular!B31)</f>
        <v/>
      </c>
      <c r="C23" s="193" t="str">
        <f>IF($A23="","",Meldeformular!C31)</f>
        <v/>
      </c>
      <c r="D23" s="193" t="str">
        <f>IF($A23="","",'allg. Daten'!$C$6)</f>
        <v/>
      </c>
      <c r="E23" s="193" t="str">
        <f>IF($A23="","",Meldeformular!D31)</f>
        <v/>
      </c>
      <c r="F23" s="194" t="str">
        <f>IF($A23="","",Meldeformular!E31)</f>
        <v/>
      </c>
      <c r="G23" s="193" t="str">
        <f>IF($A23="","",Meldeformular!F31)</f>
        <v/>
      </c>
      <c r="H23" s="193" t="str">
        <f>IF($A23="","",IF(Meldeformular!J31="","",Meldeformular!J31))</f>
        <v/>
      </c>
      <c r="I23" s="193" t="str">
        <f>IF($A23="","",IF(Meldeformular!K31="","",Meldeformular!K31))</f>
        <v/>
      </c>
      <c r="J23" s="193" t="str">
        <f>IF($A23="","",IF(Meldeformular!L31="","",Meldeformular!L31))</f>
        <v/>
      </c>
      <c r="K23" s="193" t="str">
        <f>IF($A23="","",IF(Meldeformular!M31="","",Meldeformular!M31))</f>
        <v/>
      </c>
      <c r="L23" s="193" t="str">
        <f>IF($A23="","",IF(Meldeformular!N31="","",Meldeformular!N31))</f>
        <v/>
      </c>
      <c r="M23" s="193" t="str">
        <f>IF($A23="","",IF(Meldeformular!O31="","",Meldeformular!O31))</f>
        <v/>
      </c>
      <c r="N23" s="193" t="str">
        <f>IF($A23="","",IF(Meldeformular!P31="","",Meldeformular!P31))</f>
        <v/>
      </c>
      <c r="O23" s="193" t="str">
        <f>IF($A23="","",IF(Meldeformular!Q31="","",Meldeformular!Q31))</f>
        <v/>
      </c>
      <c r="P23" s="193" t="str">
        <f>IF($A23="","",IF(Meldeformular!R31="","",Meldeformular!R31))</f>
        <v/>
      </c>
      <c r="Q23" s="193" t="str">
        <f>IF($A23="","",IF(Meldeformular!S31="","",Meldeformular!S31))</f>
        <v/>
      </c>
      <c r="R23" s="193" t="str">
        <f>IF($A23="","",IF(Meldeformular!T31="","",Meldeformular!T31))</f>
        <v/>
      </c>
      <c r="S23" s="193" t="str">
        <f>IF($A23="","",IF(Meldeformular!U31="","",Meldeformular!U31))</f>
        <v/>
      </c>
      <c r="T23" s="193" t="str">
        <f>IF($A23="","",IF(Meldeformular!V31="","",Meldeformular!V31))</f>
        <v/>
      </c>
      <c r="U23" s="193" t="str">
        <f>IF($A23="","",IF(Meldeformular!W31="","",Meldeformular!W31))</f>
        <v/>
      </c>
    </row>
    <row r="24" spans="1:21" x14ac:dyDescent="0.2">
      <c r="A24" s="188" t="str">
        <f>IF(Meldeformular!B32="","",Meldeformular!A32)</f>
        <v/>
      </c>
      <c r="B24" s="192" t="str">
        <f>IF($A24="","",Meldeformular!B32)</f>
        <v/>
      </c>
      <c r="C24" s="193" t="str">
        <f>IF($A24="","",Meldeformular!C32)</f>
        <v/>
      </c>
      <c r="D24" s="193" t="str">
        <f>IF($A24="","",'allg. Daten'!$C$6)</f>
        <v/>
      </c>
      <c r="E24" s="193" t="str">
        <f>IF($A24="","",Meldeformular!D32)</f>
        <v/>
      </c>
      <c r="F24" s="194" t="str">
        <f>IF($A24="","",Meldeformular!E32)</f>
        <v/>
      </c>
      <c r="G24" s="193" t="str">
        <f>IF($A24="","",Meldeformular!F32)</f>
        <v/>
      </c>
      <c r="H24" s="193" t="str">
        <f>IF($A24="","",IF(Meldeformular!J32="","",Meldeformular!J32))</f>
        <v/>
      </c>
      <c r="I24" s="193" t="str">
        <f>IF($A24="","",IF(Meldeformular!K32="","",Meldeformular!K32))</f>
        <v/>
      </c>
      <c r="J24" s="193" t="str">
        <f>IF($A24="","",IF(Meldeformular!L32="","",Meldeformular!L32))</f>
        <v/>
      </c>
      <c r="K24" s="193" t="str">
        <f>IF($A24="","",IF(Meldeformular!M32="","",Meldeformular!M32))</f>
        <v/>
      </c>
      <c r="L24" s="193" t="str">
        <f>IF($A24="","",IF(Meldeformular!N32="","",Meldeformular!N32))</f>
        <v/>
      </c>
      <c r="M24" s="193" t="str">
        <f>IF($A24="","",IF(Meldeformular!O32="","",Meldeformular!O32))</f>
        <v/>
      </c>
      <c r="N24" s="193" t="str">
        <f>IF($A24="","",IF(Meldeformular!P32="","",Meldeformular!P32))</f>
        <v/>
      </c>
      <c r="O24" s="193" t="str">
        <f>IF($A24="","",IF(Meldeformular!Q32="","",Meldeformular!Q32))</f>
        <v/>
      </c>
      <c r="P24" s="193" t="str">
        <f>IF($A24="","",IF(Meldeformular!R32="","",Meldeformular!R32))</f>
        <v/>
      </c>
      <c r="Q24" s="193" t="str">
        <f>IF($A24="","",IF(Meldeformular!S32="","",Meldeformular!S32))</f>
        <v/>
      </c>
      <c r="R24" s="193" t="str">
        <f>IF($A24="","",IF(Meldeformular!T32="","",Meldeformular!T32))</f>
        <v/>
      </c>
      <c r="S24" s="193" t="str">
        <f>IF($A24="","",IF(Meldeformular!U32="","",Meldeformular!U32))</f>
        <v/>
      </c>
      <c r="T24" s="193" t="str">
        <f>IF($A24="","",IF(Meldeformular!V32="","",Meldeformular!V32))</f>
        <v/>
      </c>
      <c r="U24" s="193" t="str">
        <f>IF($A24="","",IF(Meldeformular!W32="","",Meldeformular!W32))</f>
        <v/>
      </c>
    </row>
    <row r="25" spans="1:21" x14ac:dyDescent="0.2">
      <c r="A25" s="188" t="str">
        <f>IF(Meldeformular!B33="","",Meldeformular!A33)</f>
        <v/>
      </c>
      <c r="B25" s="192" t="str">
        <f>IF($A25="","",Meldeformular!B33)</f>
        <v/>
      </c>
      <c r="C25" s="193" t="str">
        <f>IF($A25="","",Meldeformular!C33)</f>
        <v/>
      </c>
      <c r="D25" s="193" t="str">
        <f>IF($A25="","",'allg. Daten'!$C$6)</f>
        <v/>
      </c>
      <c r="E25" s="193" t="str">
        <f>IF($A25="","",Meldeformular!D33)</f>
        <v/>
      </c>
      <c r="F25" s="194" t="str">
        <f>IF($A25="","",Meldeformular!E33)</f>
        <v/>
      </c>
      <c r="G25" s="193" t="str">
        <f>IF($A25="","",Meldeformular!F33)</f>
        <v/>
      </c>
      <c r="H25" s="193" t="str">
        <f>IF($A25="","",IF(Meldeformular!J33="","",Meldeformular!J33))</f>
        <v/>
      </c>
      <c r="I25" s="193" t="str">
        <f>IF($A25="","",IF(Meldeformular!K33="","",Meldeformular!K33))</f>
        <v/>
      </c>
      <c r="J25" s="193" t="str">
        <f>IF($A25="","",IF(Meldeformular!L33="","",Meldeformular!L33))</f>
        <v/>
      </c>
      <c r="K25" s="193" t="str">
        <f>IF($A25="","",IF(Meldeformular!M33="","",Meldeformular!M33))</f>
        <v/>
      </c>
      <c r="L25" s="193" t="str">
        <f>IF($A25="","",IF(Meldeformular!N33="","",Meldeformular!N33))</f>
        <v/>
      </c>
      <c r="M25" s="193" t="str">
        <f>IF($A25="","",IF(Meldeformular!O33="","",Meldeformular!O33))</f>
        <v/>
      </c>
      <c r="N25" s="193" t="str">
        <f>IF($A25="","",IF(Meldeformular!P33="","",Meldeformular!P33))</f>
        <v/>
      </c>
      <c r="O25" s="193" t="str">
        <f>IF($A25="","",IF(Meldeformular!Q33="","",Meldeformular!Q33))</f>
        <v/>
      </c>
      <c r="P25" s="193" t="str">
        <f>IF($A25="","",IF(Meldeformular!R33="","",Meldeformular!R33))</f>
        <v/>
      </c>
      <c r="Q25" s="193" t="str">
        <f>IF($A25="","",IF(Meldeformular!S33="","",Meldeformular!S33))</f>
        <v/>
      </c>
      <c r="R25" s="193" t="str">
        <f>IF($A25="","",IF(Meldeformular!T33="","",Meldeformular!T33))</f>
        <v/>
      </c>
      <c r="S25" s="193" t="str">
        <f>IF($A25="","",IF(Meldeformular!U33="","",Meldeformular!U33))</f>
        <v/>
      </c>
      <c r="T25" s="193" t="str">
        <f>IF($A25="","",IF(Meldeformular!V33="","",Meldeformular!V33))</f>
        <v/>
      </c>
      <c r="U25" s="193" t="str">
        <f>IF($A25="","",IF(Meldeformular!W33="","",Meldeformular!W33))</f>
        <v/>
      </c>
    </row>
    <row r="26" spans="1:21" x14ac:dyDescent="0.2">
      <c r="A26" s="188" t="str">
        <f>IF(Meldeformular!B34="","",Meldeformular!A34)</f>
        <v/>
      </c>
      <c r="B26" s="192" t="str">
        <f>IF($A26="","",Meldeformular!B34)</f>
        <v/>
      </c>
      <c r="C26" s="193" t="str">
        <f>IF($A26="","",Meldeformular!C34)</f>
        <v/>
      </c>
      <c r="D26" s="193" t="str">
        <f>IF($A26="","",'allg. Daten'!$C$6)</f>
        <v/>
      </c>
      <c r="E26" s="193" t="str">
        <f>IF($A26="","",Meldeformular!D34)</f>
        <v/>
      </c>
      <c r="F26" s="194" t="str">
        <f>IF($A26="","",Meldeformular!E34)</f>
        <v/>
      </c>
      <c r="G26" s="193" t="str">
        <f>IF($A26="","",Meldeformular!F34)</f>
        <v/>
      </c>
      <c r="H26" s="193" t="str">
        <f>IF($A26="","",IF(Meldeformular!J34="","",Meldeformular!J34))</f>
        <v/>
      </c>
      <c r="I26" s="193" t="str">
        <f>IF($A26="","",IF(Meldeformular!K34="","",Meldeformular!K34))</f>
        <v/>
      </c>
      <c r="J26" s="193" t="str">
        <f>IF($A26="","",IF(Meldeformular!L34="","",Meldeformular!L34))</f>
        <v/>
      </c>
      <c r="K26" s="193" t="str">
        <f>IF($A26="","",IF(Meldeformular!M34="","",Meldeformular!M34))</f>
        <v/>
      </c>
      <c r="L26" s="193" t="str">
        <f>IF($A26="","",IF(Meldeformular!N34="","",Meldeformular!N34))</f>
        <v/>
      </c>
      <c r="M26" s="193" t="str">
        <f>IF($A26="","",IF(Meldeformular!O34="","",Meldeformular!O34))</f>
        <v/>
      </c>
      <c r="N26" s="193" t="str">
        <f>IF($A26="","",IF(Meldeformular!P34="","",Meldeformular!P34))</f>
        <v/>
      </c>
      <c r="O26" s="193" t="str">
        <f>IF($A26="","",IF(Meldeformular!Q34="","",Meldeformular!Q34))</f>
        <v/>
      </c>
      <c r="P26" s="193" t="str">
        <f>IF($A26="","",IF(Meldeformular!R34="","",Meldeformular!R34))</f>
        <v/>
      </c>
      <c r="Q26" s="193" t="str">
        <f>IF($A26="","",IF(Meldeformular!S34="","",Meldeformular!S34))</f>
        <v/>
      </c>
      <c r="R26" s="193" t="str">
        <f>IF($A26="","",IF(Meldeformular!T34="","",Meldeformular!T34))</f>
        <v/>
      </c>
      <c r="S26" s="193" t="str">
        <f>IF($A26="","",IF(Meldeformular!U34="","",Meldeformular!U34))</f>
        <v/>
      </c>
      <c r="T26" s="193" t="str">
        <f>IF($A26="","",IF(Meldeformular!V34="","",Meldeformular!V34))</f>
        <v/>
      </c>
      <c r="U26" s="193" t="str">
        <f>IF($A26="","",IF(Meldeformular!W34="","",Meldeformular!W34))</f>
        <v/>
      </c>
    </row>
    <row r="27" spans="1:21" x14ac:dyDescent="0.2">
      <c r="A27" s="188" t="str">
        <f>IF(Meldeformular!B35="","",Meldeformular!A35)</f>
        <v/>
      </c>
      <c r="B27" s="192" t="str">
        <f>IF($A27="","",Meldeformular!B35)</f>
        <v/>
      </c>
      <c r="C27" s="193" t="str">
        <f>IF($A27="","",Meldeformular!C35)</f>
        <v/>
      </c>
      <c r="D27" s="193" t="str">
        <f>IF($A27="","",'allg. Daten'!$C$6)</f>
        <v/>
      </c>
      <c r="E27" s="193" t="str">
        <f>IF($A27="","",Meldeformular!D35)</f>
        <v/>
      </c>
      <c r="F27" s="194" t="str">
        <f>IF($A27="","",Meldeformular!E35)</f>
        <v/>
      </c>
      <c r="G27" s="193" t="str">
        <f>IF($A27="","",Meldeformular!F35)</f>
        <v/>
      </c>
      <c r="H27" s="193" t="str">
        <f>IF($A27="","",IF(Meldeformular!J35="","",Meldeformular!J35))</f>
        <v/>
      </c>
      <c r="I27" s="193" t="str">
        <f>IF($A27="","",IF(Meldeformular!K35="","",Meldeformular!K35))</f>
        <v/>
      </c>
      <c r="J27" s="193" t="str">
        <f>IF($A27="","",IF(Meldeformular!L35="","",Meldeformular!L35))</f>
        <v/>
      </c>
      <c r="K27" s="193" t="str">
        <f>IF($A27="","",IF(Meldeformular!M35="","",Meldeformular!M35))</f>
        <v/>
      </c>
      <c r="L27" s="193" t="str">
        <f>IF($A27="","",IF(Meldeformular!N35="","",Meldeformular!N35))</f>
        <v/>
      </c>
      <c r="M27" s="193" t="str">
        <f>IF($A27="","",IF(Meldeformular!O35="","",Meldeformular!O35))</f>
        <v/>
      </c>
      <c r="N27" s="193" t="str">
        <f>IF($A27="","",IF(Meldeformular!P35="","",Meldeformular!P35))</f>
        <v/>
      </c>
      <c r="O27" s="193" t="str">
        <f>IF($A27="","",IF(Meldeformular!Q35="","",Meldeformular!Q35))</f>
        <v/>
      </c>
      <c r="P27" s="193" t="str">
        <f>IF($A27="","",IF(Meldeformular!R35="","",Meldeformular!R35))</f>
        <v/>
      </c>
      <c r="Q27" s="193" t="str">
        <f>IF($A27="","",IF(Meldeformular!S35="","",Meldeformular!S35))</f>
        <v/>
      </c>
      <c r="R27" s="193" t="str">
        <f>IF($A27="","",IF(Meldeformular!T35="","",Meldeformular!T35))</f>
        <v/>
      </c>
      <c r="S27" s="193" t="str">
        <f>IF($A27="","",IF(Meldeformular!U35="","",Meldeformular!U35))</f>
        <v/>
      </c>
      <c r="T27" s="193" t="str">
        <f>IF($A27="","",IF(Meldeformular!V35="","",Meldeformular!V35))</f>
        <v/>
      </c>
      <c r="U27" s="193" t="str">
        <f>IF($A27="","",IF(Meldeformular!W35="","",Meldeformular!W35))</f>
        <v/>
      </c>
    </row>
    <row r="28" spans="1:21" x14ac:dyDescent="0.2">
      <c r="A28" s="188" t="str">
        <f>IF(Meldeformular!B36="","",Meldeformular!A36)</f>
        <v/>
      </c>
      <c r="B28" s="192" t="str">
        <f>IF($A28="","",Meldeformular!B36)</f>
        <v/>
      </c>
      <c r="C28" s="193" t="str">
        <f>IF($A28="","",Meldeformular!C36)</f>
        <v/>
      </c>
      <c r="D28" s="193" t="str">
        <f>IF($A28="","",'allg. Daten'!$C$6)</f>
        <v/>
      </c>
      <c r="E28" s="193" t="str">
        <f>IF($A28="","",Meldeformular!D36)</f>
        <v/>
      </c>
      <c r="F28" s="194" t="str">
        <f>IF($A28="","",Meldeformular!E36)</f>
        <v/>
      </c>
      <c r="G28" s="193" t="str">
        <f>IF($A28="","",Meldeformular!F36)</f>
        <v/>
      </c>
      <c r="H28" s="193" t="str">
        <f>IF($A28="","",IF(Meldeformular!J36="","",Meldeformular!J36))</f>
        <v/>
      </c>
      <c r="I28" s="193" t="str">
        <f>IF($A28="","",IF(Meldeformular!K36="","",Meldeformular!K36))</f>
        <v/>
      </c>
      <c r="J28" s="193" t="str">
        <f>IF($A28="","",IF(Meldeformular!L36="","",Meldeformular!L36))</f>
        <v/>
      </c>
      <c r="K28" s="193" t="str">
        <f>IF($A28="","",IF(Meldeformular!M36="","",Meldeformular!M36))</f>
        <v/>
      </c>
      <c r="L28" s="193" t="str">
        <f>IF($A28="","",IF(Meldeformular!N36="","",Meldeformular!N36))</f>
        <v/>
      </c>
      <c r="M28" s="193" t="str">
        <f>IF($A28="","",IF(Meldeformular!O36="","",Meldeformular!O36))</f>
        <v/>
      </c>
      <c r="N28" s="193" t="str">
        <f>IF($A28="","",IF(Meldeformular!P36="","",Meldeformular!P36))</f>
        <v/>
      </c>
      <c r="O28" s="193" t="str">
        <f>IF($A28="","",IF(Meldeformular!Q36="","",Meldeformular!Q36))</f>
        <v/>
      </c>
      <c r="P28" s="193" t="str">
        <f>IF($A28="","",IF(Meldeformular!R36="","",Meldeformular!R36))</f>
        <v/>
      </c>
      <c r="Q28" s="193" t="str">
        <f>IF($A28="","",IF(Meldeformular!S36="","",Meldeformular!S36))</f>
        <v/>
      </c>
      <c r="R28" s="193" t="str">
        <f>IF($A28="","",IF(Meldeformular!T36="","",Meldeformular!T36))</f>
        <v/>
      </c>
      <c r="S28" s="193" t="str">
        <f>IF($A28="","",IF(Meldeformular!U36="","",Meldeformular!U36))</f>
        <v/>
      </c>
      <c r="T28" s="193" t="str">
        <f>IF($A28="","",IF(Meldeformular!V36="","",Meldeformular!V36))</f>
        <v/>
      </c>
      <c r="U28" s="193" t="str">
        <f>IF($A28="","",IF(Meldeformular!W36="","",Meldeformular!W36))</f>
        <v/>
      </c>
    </row>
    <row r="29" spans="1:21" x14ac:dyDescent="0.2">
      <c r="A29" s="188" t="str">
        <f>IF(Meldeformular!B37="","",Meldeformular!A37)</f>
        <v/>
      </c>
      <c r="B29" s="192" t="str">
        <f>IF($A29="","",Meldeformular!B37)</f>
        <v/>
      </c>
      <c r="C29" s="193" t="str">
        <f>IF($A29="","",Meldeformular!C37)</f>
        <v/>
      </c>
      <c r="D29" s="193" t="str">
        <f>IF($A29="","",'allg. Daten'!$C$6)</f>
        <v/>
      </c>
      <c r="E29" s="193" t="str">
        <f>IF($A29="","",Meldeformular!D37)</f>
        <v/>
      </c>
      <c r="F29" s="194" t="str">
        <f>IF($A29="","",Meldeformular!E37)</f>
        <v/>
      </c>
      <c r="G29" s="193" t="str">
        <f>IF($A29="","",Meldeformular!F37)</f>
        <v/>
      </c>
      <c r="H29" s="193" t="str">
        <f>IF($A29="","",IF(Meldeformular!J37="","",Meldeformular!J37))</f>
        <v/>
      </c>
      <c r="I29" s="193" t="str">
        <f>IF($A29="","",IF(Meldeformular!K37="","",Meldeformular!K37))</f>
        <v/>
      </c>
      <c r="J29" s="193" t="str">
        <f>IF($A29="","",IF(Meldeformular!L37="","",Meldeformular!L37))</f>
        <v/>
      </c>
      <c r="K29" s="193" t="str">
        <f>IF($A29="","",IF(Meldeformular!M37="","",Meldeformular!M37))</f>
        <v/>
      </c>
      <c r="L29" s="193" t="str">
        <f>IF($A29="","",IF(Meldeformular!N37="","",Meldeformular!N37))</f>
        <v/>
      </c>
      <c r="M29" s="193" t="str">
        <f>IF($A29="","",IF(Meldeformular!O37="","",Meldeformular!O37))</f>
        <v/>
      </c>
      <c r="N29" s="193" t="str">
        <f>IF($A29="","",IF(Meldeformular!P37="","",Meldeformular!P37))</f>
        <v/>
      </c>
      <c r="O29" s="193" t="str">
        <f>IF($A29="","",IF(Meldeformular!Q37="","",Meldeformular!Q37))</f>
        <v/>
      </c>
      <c r="P29" s="193" t="str">
        <f>IF($A29="","",IF(Meldeformular!R37="","",Meldeformular!R37))</f>
        <v/>
      </c>
      <c r="Q29" s="193" t="str">
        <f>IF($A29="","",IF(Meldeformular!S37="","",Meldeformular!S37))</f>
        <v/>
      </c>
      <c r="R29" s="193" t="str">
        <f>IF($A29="","",IF(Meldeformular!T37="","",Meldeformular!T37))</f>
        <v/>
      </c>
      <c r="S29" s="193" t="str">
        <f>IF($A29="","",IF(Meldeformular!U37="","",Meldeformular!U37))</f>
        <v/>
      </c>
      <c r="T29" s="193" t="str">
        <f>IF($A29="","",IF(Meldeformular!V37="","",Meldeformular!V37))</f>
        <v/>
      </c>
      <c r="U29" s="193" t="str">
        <f>IF($A29="","",IF(Meldeformular!W37="","",Meldeformular!W37))</f>
        <v/>
      </c>
    </row>
    <row r="30" spans="1:21" x14ac:dyDescent="0.2">
      <c r="A30" s="188" t="str">
        <f>IF(Meldeformular!B38="","",Meldeformular!A38)</f>
        <v/>
      </c>
      <c r="B30" s="192" t="str">
        <f>IF($A30="","",Meldeformular!B38)</f>
        <v/>
      </c>
      <c r="C30" s="193" t="str">
        <f>IF($A30="","",Meldeformular!C38)</f>
        <v/>
      </c>
      <c r="D30" s="193" t="str">
        <f>IF($A30="","",'allg. Daten'!$C$6)</f>
        <v/>
      </c>
      <c r="E30" s="193" t="str">
        <f>IF($A30="","",Meldeformular!D38)</f>
        <v/>
      </c>
      <c r="F30" s="194" t="str">
        <f>IF($A30="","",Meldeformular!E38)</f>
        <v/>
      </c>
      <c r="G30" s="193" t="str">
        <f>IF($A30="","",Meldeformular!F38)</f>
        <v/>
      </c>
      <c r="H30" s="193" t="str">
        <f>IF($A30="","",IF(Meldeformular!J38="","",Meldeformular!J38))</f>
        <v/>
      </c>
      <c r="I30" s="193" t="str">
        <f>IF($A30="","",IF(Meldeformular!K38="","",Meldeformular!K38))</f>
        <v/>
      </c>
      <c r="J30" s="193" t="str">
        <f>IF($A30="","",IF(Meldeformular!L38="","",Meldeformular!L38))</f>
        <v/>
      </c>
      <c r="K30" s="193" t="str">
        <f>IF($A30="","",IF(Meldeformular!M38="","",Meldeformular!M38))</f>
        <v/>
      </c>
      <c r="L30" s="193" t="str">
        <f>IF($A30="","",IF(Meldeformular!N38="","",Meldeformular!N38))</f>
        <v/>
      </c>
      <c r="M30" s="193" t="str">
        <f>IF($A30="","",IF(Meldeformular!O38="","",Meldeformular!O38))</f>
        <v/>
      </c>
      <c r="N30" s="193" t="str">
        <f>IF($A30="","",IF(Meldeformular!P38="","",Meldeformular!P38))</f>
        <v/>
      </c>
      <c r="O30" s="193" t="str">
        <f>IF($A30="","",IF(Meldeformular!Q38="","",Meldeformular!Q38))</f>
        <v/>
      </c>
      <c r="P30" s="193" t="str">
        <f>IF($A30="","",IF(Meldeformular!R38="","",Meldeformular!R38))</f>
        <v/>
      </c>
      <c r="Q30" s="193" t="str">
        <f>IF($A30="","",IF(Meldeformular!S38="","",Meldeformular!S38))</f>
        <v/>
      </c>
      <c r="R30" s="193" t="str">
        <f>IF($A30="","",IF(Meldeformular!T38="","",Meldeformular!T38))</f>
        <v/>
      </c>
      <c r="S30" s="193" t="str">
        <f>IF($A30="","",IF(Meldeformular!U38="","",Meldeformular!U38))</f>
        <v/>
      </c>
      <c r="T30" s="193" t="str">
        <f>IF($A30="","",IF(Meldeformular!V38="","",Meldeformular!V38))</f>
        <v/>
      </c>
      <c r="U30" s="193" t="str">
        <f>IF($A30="","",IF(Meldeformular!W38="","",Meldeformular!W38))</f>
        <v/>
      </c>
    </row>
    <row r="31" spans="1:21" x14ac:dyDescent="0.2">
      <c r="A31" s="188" t="str">
        <f>IF(Meldeformular!B39="","",Meldeformular!A39)</f>
        <v/>
      </c>
      <c r="B31" s="192" t="str">
        <f>IF($A31="","",Meldeformular!B39)</f>
        <v/>
      </c>
      <c r="C31" s="193" t="str">
        <f>IF($A31="","",Meldeformular!C39)</f>
        <v/>
      </c>
      <c r="D31" s="193" t="str">
        <f>IF($A31="","",'allg. Daten'!$C$6)</f>
        <v/>
      </c>
      <c r="E31" s="193" t="str">
        <f>IF($A31="","",Meldeformular!D39)</f>
        <v/>
      </c>
      <c r="F31" s="194" t="str">
        <f>IF($A31="","",Meldeformular!E39)</f>
        <v/>
      </c>
      <c r="G31" s="193" t="str">
        <f>IF($A31="","",Meldeformular!F39)</f>
        <v/>
      </c>
      <c r="H31" s="193" t="str">
        <f>IF($A31="","",IF(Meldeformular!J39="","",Meldeformular!J39))</f>
        <v/>
      </c>
      <c r="I31" s="193" t="str">
        <f>IF($A31="","",IF(Meldeformular!K39="","",Meldeformular!K39))</f>
        <v/>
      </c>
      <c r="J31" s="193" t="str">
        <f>IF($A31="","",IF(Meldeformular!L39="","",Meldeformular!L39))</f>
        <v/>
      </c>
      <c r="K31" s="193" t="str">
        <f>IF($A31="","",IF(Meldeformular!M39="","",Meldeformular!M39))</f>
        <v/>
      </c>
      <c r="L31" s="193" t="str">
        <f>IF($A31="","",IF(Meldeformular!N39="","",Meldeformular!N39))</f>
        <v/>
      </c>
      <c r="M31" s="193" t="str">
        <f>IF($A31="","",IF(Meldeformular!O39="","",Meldeformular!O39))</f>
        <v/>
      </c>
      <c r="N31" s="193" t="str">
        <f>IF($A31="","",IF(Meldeformular!P39="","",Meldeformular!P39))</f>
        <v/>
      </c>
      <c r="O31" s="193" t="str">
        <f>IF($A31="","",IF(Meldeformular!Q39="","",Meldeformular!Q39))</f>
        <v/>
      </c>
      <c r="P31" s="193" t="str">
        <f>IF($A31="","",IF(Meldeformular!R39="","",Meldeformular!R39))</f>
        <v/>
      </c>
      <c r="Q31" s="193" t="str">
        <f>IF($A31="","",IF(Meldeformular!S39="","",Meldeformular!S39))</f>
        <v/>
      </c>
      <c r="R31" s="193" t="str">
        <f>IF($A31="","",IF(Meldeformular!T39="","",Meldeformular!T39))</f>
        <v/>
      </c>
      <c r="S31" s="193" t="str">
        <f>IF($A31="","",IF(Meldeformular!U39="","",Meldeformular!U39))</f>
        <v/>
      </c>
      <c r="T31" s="193" t="str">
        <f>IF($A31="","",IF(Meldeformular!V39="","",Meldeformular!V39))</f>
        <v/>
      </c>
      <c r="U31" s="193" t="str">
        <f>IF($A31="","",IF(Meldeformular!W39="","",Meldeformular!W39))</f>
        <v/>
      </c>
    </row>
    <row r="32" spans="1:21" x14ac:dyDescent="0.2">
      <c r="A32" s="188" t="str">
        <f>IF(Meldeformular!B40="","",Meldeformular!A40)</f>
        <v/>
      </c>
      <c r="B32" s="192" t="str">
        <f>IF($A32="","",Meldeformular!B40)</f>
        <v/>
      </c>
      <c r="C32" s="193" t="str">
        <f>IF($A32="","",Meldeformular!C40)</f>
        <v/>
      </c>
      <c r="D32" s="193" t="str">
        <f>IF($A32="","",'allg. Daten'!$C$6)</f>
        <v/>
      </c>
      <c r="E32" s="193" t="str">
        <f>IF($A32="","",Meldeformular!D40)</f>
        <v/>
      </c>
      <c r="F32" s="194" t="str">
        <f>IF($A32="","",Meldeformular!E40)</f>
        <v/>
      </c>
      <c r="G32" s="193" t="str">
        <f>IF($A32="","",Meldeformular!F40)</f>
        <v/>
      </c>
      <c r="H32" s="193" t="str">
        <f>IF($A32="","",IF(Meldeformular!J40="","",Meldeformular!J40))</f>
        <v/>
      </c>
      <c r="I32" s="193" t="str">
        <f>IF($A32="","",IF(Meldeformular!K40="","",Meldeformular!K40))</f>
        <v/>
      </c>
      <c r="J32" s="193" t="str">
        <f>IF($A32="","",IF(Meldeformular!L40="","",Meldeformular!L40))</f>
        <v/>
      </c>
      <c r="K32" s="193" t="str">
        <f>IF($A32="","",IF(Meldeformular!M40="","",Meldeformular!M40))</f>
        <v/>
      </c>
      <c r="L32" s="193" t="str">
        <f>IF($A32="","",IF(Meldeformular!N40="","",Meldeformular!N40))</f>
        <v/>
      </c>
      <c r="M32" s="193" t="str">
        <f>IF($A32="","",IF(Meldeformular!O40="","",Meldeformular!O40))</f>
        <v/>
      </c>
      <c r="N32" s="193" t="str">
        <f>IF($A32="","",IF(Meldeformular!P40="","",Meldeformular!P40))</f>
        <v/>
      </c>
      <c r="O32" s="193" t="str">
        <f>IF($A32="","",IF(Meldeformular!Q40="","",Meldeformular!Q40))</f>
        <v/>
      </c>
      <c r="P32" s="193" t="str">
        <f>IF($A32="","",IF(Meldeformular!R40="","",Meldeformular!R40))</f>
        <v/>
      </c>
      <c r="Q32" s="193" t="str">
        <f>IF($A32="","",IF(Meldeformular!S40="","",Meldeformular!S40))</f>
        <v/>
      </c>
      <c r="R32" s="193" t="str">
        <f>IF($A32="","",IF(Meldeformular!T40="","",Meldeformular!T40))</f>
        <v/>
      </c>
      <c r="S32" s="193" t="str">
        <f>IF($A32="","",IF(Meldeformular!U40="","",Meldeformular!U40))</f>
        <v/>
      </c>
      <c r="T32" s="193" t="str">
        <f>IF($A32="","",IF(Meldeformular!V40="","",Meldeformular!V40))</f>
        <v/>
      </c>
      <c r="U32" s="193" t="str">
        <f>IF($A32="","",IF(Meldeformular!W40="","",Meldeformular!W40))</f>
        <v/>
      </c>
    </row>
    <row r="33" spans="1:21" x14ac:dyDescent="0.2">
      <c r="A33" s="188" t="str">
        <f>IF(Meldeformular!B41="","",Meldeformular!A41)</f>
        <v/>
      </c>
      <c r="B33" s="192" t="str">
        <f>IF($A33="","",Meldeformular!B41)</f>
        <v/>
      </c>
      <c r="C33" s="193" t="str">
        <f>IF($A33="","",Meldeformular!C41)</f>
        <v/>
      </c>
      <c r="D33" s="193" t="str">
        <f>IF($A33="","",'allg. Daten'!$C$6)</f>
        <v/>
      </c>
      <c r="E33" s="193" t="str">
        <f>IF($A33="","",Meldeformular!D41)</f>
        <v/>
      </c>
      <c r="F33" s="194" t="str">
        <f>IF($A33="","",Meldeformular!E41)</f>
        <v/>
      </c>
      <c r="G33" s="193" t="str">
        <f>IF($A33="","",Meldeformular!F41)</f>
        <v/>
      </c>
      <c r="H33" s="193" t="str">
        <f>IF($A33="","",IF(Meldeformular!J41="","",Meldeformular!J41))</f>
        <v/>
      </c>
      <c r="I33" s="193" t="str">
        <f>IF($A33="","",IF(Meldeformular!K41="","",Meldeformular!K41))</f>
        <v/>
      </c>
      <c r="J33" s="193" t="str">
        <f>IF($A33="","",IF(Meldeformular!L41="","",Meldeformular!L41))</f>
        <v/>
      </c>
      <c r="K33" s="193" t="str">
        <f>IF($A33="","",IF(Meldeformular!M41="","",Meldeformular!M41))</f>
        <v/>
      </c>
      <c r="L33" s="193" t="str">
        <f>IF($A33="","",IF(Meldeformular!N41="","",Meldeformular!N41))</f>
        <v/>
      </c>
      <c r="M33" s="193" t="str">
        <f>IF($A33="","",IF(Meldeformular!O41="","",Meldeformular!O41))</f>
        <v/>
      </c>
      <c r="N33" s="193" t="str">
        <f>IF($A33="","",IF(Meldeformular!P41="","",Meldeformular!P41))</f>
        <v/>
      </c>
      <c r="O33" s="193" t="str">
        <f>IF($A33="","",IF(Meldeformular!Q41="","",Meldeformular!Q41))</f>
        <v/>
      </c>
      <c r="P33" s="193" t="str">
        <f>IF($A33="","",IF(Meldeformular!R41="","",Meldeformular!R41))</f>
        <v/>
      </c>
      <c r="Q33" s="193" t="str">
        <f>IF($A33="","",IF(Meldeformular!S41="","",Meldeformular!S41))</f>
        <v/>
      </c>
      <c r="R33" s="193" t="str">
        <f>IF($A33="","",IF(Meldeformular!T41="","",Meldeformular!T41))</f>
        <v/>
      </c>
      <c r="S33" s="193" t="str">
        <f>IF($A33="","",IF(Meldeformular!U41="","",Meldeformular!U41))</f>
        <v/>
      </c>
      <c r="T33" s="193" t="str">
        <f>IF($A33="","",IF(Meldeformular!V41="","",Meldeformular!V41))</f>
        <v/>
      </c>
      <c r="U33" s="193" t="str">
        <f>IF($A33="","",IF(Meldeformular!W41="","",Meldeformular!W41))</f>
        <v/>
      </c>
    </row>
    <row r="34" spans="1:21" x14ac:dyDescent="0.2">
      <c r="A34" s="188" t="str">
        <f>IF(Meldeformular!B42="","",Meldeformular!A42)</f>
        <v/>
      </c>
      <c r="B34" s="192" t="str">
        <f>IF($A34="","",Meldeformular!B42)</f>
        <v/>
      </c>
      <c r="C34" s="193" t="str">
        <f>IF($A34="","",Meldeformular!C42)</f>
        <v/>
      </c>
      <c r="D34" s="193" t="str">
        <f>IF($A34="","",'allg. Daten'!$C$6)</f>
        <v/>
      </c>
      <c r="E34" s="193" t="str">
        <f>IF($A34="","",Meldeformular!D42)</f>
        <v/>
      </c>
      <c r="F34" s="194" t="str">
        <f>IF($A34="","",Meldeformular!E42)</f>
        <v/>
      </c>
      <c r="G34" s="193" t="str">
        <f>IF($A34="","",Meldeformular!F42)</f>
        <v/>
      </c>
      <c r="H34" s="193" t="str">
        <f>IF($A34="","",IF(Meldeformular!J42="","",Meldeformular!J42))</f>
        <v/>
      </c>
      <c r="I34" s="193" t="str">
        <f>IF($A34="","",IF(Meldeformular!K42="","",Meldeformular!K42))</f>
        <v/>
      </c>
      <c r="J34" s="193" t="str">
        <f>IF($A34="","",IF(Meldeformular!L42="","",Meldeformular!L42))</f>
        <v/>
      </c>
      <c r="K34" s="193" t="str">
        <f>IF($A34="","",IF(Meldeformular!M42="","",Meldeformular!M42))</f>
        <v/>
      </c>
      <c r="L34" s="193" t="str">
        <f>IF($A34="","",IF(Meldeformular!N42="","",Meldeformular!N42))</f>
        <v/>
      </c>
      <c r="M34" s="193" t="str">
        <f>IF($A34="","",IF(Meldeformular!O42="","",Meldeformular!O42))</f>
        <v/>
      </c>
      <c r="N34" s="193" t="str">
        <f>IF($A34="","",IF(Meldeformular!P42="","",Meldeformular!P42))</f>
        <v/>
      </c>
      <c r="O34" s="193" t="str">
        <f>IF($A34="","",IF(Meldeformular!Q42="","",Meldeformular!Q42))</f>
        <v/>
      </c>
      <c r="P34" s="193" t="str">
        <f>IF($A34="","",IF(Meldeformular!R42="","",Meldeformular!R42))</f>
        <v/>
      </c>
      <c r="Q34" s="193" t="str">
        <f>IF($A34="","",IF(Meldeformular!S42="","",Meldeformular!S42))</f>
        <v/>
      </c>
      <c r="R34" s="193" t="str">
        <f>IF($A34="","",IF(Meldeformular!T42="","",Meldeformular!T42))</f>
        <v/>
      </c>
      <c r="S34" s="193" t="str">
        <f>IF($A34="","",IF(Meldeformular!U42="","",Meldeformular!U42))</f>
        <v/>
      </c>
      <c r="T34" s="193" t="str">
        <f>IF($A34="","",IF(Meldeformular!V42="","",Meldeformular!V42))</f>
        <v/>
      </c>
      <c r="U34" s="193" t="str">
        <f>IF($A34="","",IF(Meldeformular!W42="","",Meldeformular!W42))</f>
        <v/>
      </c>
    </row>
    <row r="35" spans="1:21" x14ac:dyDescent="0.2">
      <c r="A35" s="188" t="str">
        <f>IF(Meldeformular!B43="","",Meldeformular!A43)</f>
        <v/>
      </c>
      <c r="B35" s="192" t="str">
        <f>IF($A35="","",Meldeformular!B43)</f>
        <v/>
      </c>
      <c r="C35" s="193" t="str">
        <f>IF($A35="","",Meldeformular!C43)</f>
        <v/>
      </c>
      <c r="D35" s="193" t="str">
        <f>IF($A35="","",'allg. Daten'!$C$6)</f>
        <v/>
      </c>
      <c r="E35" s="193" t="str">
        <f>IF($A35="","",Meldeformular!D43)</f>
        <v/>
      </c>
      <c r="F35" s="194" t="str">
        <f>IF($A35="","",Meldeformular!E43)</f>
        <v/>
      </c>
      <c r="G35" s="193" t="str">
        <f>IF($A35="","",Meldeformular!F43)</f>
        <v/>
      </c>
      <c r="H35" s="193" t="str">
        <f>IF($A35="","",IF(Meldeformular!J43="","",Meldeformular!J43))</f>
        <v/>
      </c>
      <c r="I35" s="193" t="str">
        <f>IF($A35="","",IF(Meldeformular!K43="","",Meldeformular!K43))</f>
        <v/>
      </c>
      <c r="J35" s="193" t="str">
        <f>IF($A35="","",IF(Meldeformular!L43="","",Meldeformular!L43))</f>
        <v/>
      </c>
      <c r="K35" s="193" t="str">
        <f>IF($A35="","",IF(Meldeformular!M43="","",Meldeformular!M43))</f>
        <v/>
      </c>
      <c r="L35" s="193" t="str">
        <f>IF($A35="","",IF(Meldeformular!N43="","",Meldeformular!N43))</f>
        <v/>
      </c>
      <c r="M35" s="193" t="str">
        <f>IF($A35="","",IF(Meldeformular!O43="","",Meldeformular!O43))</f>
        <v/>
      </c>
      <c r="N35" s="193" t="str">
        <f>IF($A35="","",IF(Meldeformular!P43="","",Meldeformular!P43))</f>
        <v/>
      </c>
      <c r="O35" s="193" t="str">
        <f>IF($A35="","",IF(Meldeformular!Q43="","",Meldeformular!Q43))</f>
        <v/>
      </c>
      <c r="P35" s="193" t="str">
        <f>IF($A35="","",IF(Meldeformular!R43="","",Meldeformular!R43))</f>
        <v/>
      </c>
      <c r="Q35" s="193" t="str">
        <f>IF($A35="","",IF(Meldeformular!S43="","",Meldeformular!S43))</f>
        <v/>
      </c>
      <c r="R35" s="193" t="str">
        <f>IF($A35="","",IF(Meldeformular!T43="","",Meldeformular!T43))</f>
        <v/>
      </c>
      <c r="S35" s="193" t="str">
        <f>IF($A35="","",IF(Meldeformular!U43="","",Meldeformular!U43))</f>
        <v/>
      </c>
      <c r="T35" s="193" t="str">
        <f>IF($A35="","",IF(Meldeformular!V43="","",Meldeformular!V43))</f>
        <v/>
      </c>
      <c r="U35" s="193" t="str">
        <f>IF($A35="","",IF(Meldeformular!W43="","",Meldeformular!W43))</f>
        <v/>
      </c>
    </row>
    <row r="36" spans="1:21" x14ac:dyDescent="0.2">
      <c r="A36" s="188" t="str">
        <f>IF(Meldeformular!B44="","",Meldeformular!A44)</f>
        <v/>
      </c>
      <c r="B36" s="192" t="str">
        <f>IF($A36="","",Meldeformular!B44)</f>
        <v/>
      </c>
      <c r="C36" s="193" t="str">
        <f>IF($A36="","",Meldeformular!C44)</f>
        <v/>
      </c>
      <c r="D36" s="193" t="str">
        <f>IF($A36="","",'allg. Daten'!$C$6)</f>
        <v/>
      </c>
      <c r="E36" s="193" t="str">
        <f>IF($A36="","",Meldeformular!D44)</f>
        <v/>
      </c>
      <c r="F36" s="194" t="str">
        <f>IF($A36="","",Meldeformular!E44)</f>
        <v/>
      </c>
      <c r="G36" s="193" t="str">
        <f>IF($A36="","",Meldeformular!F44)</f>
        <v/>
      </c>
      <c r="H36" s="193" t="str">
        <f>IF($A36="","",IF(Meldeformular!J44="","",Meldeformular!J44))</f>
        <v/>
      </c>
      <c r="I36" s="193" t="str">
        <f>IF($A36="","",IF(Meldeformular!K44="","",Meldeformular!K44))</f>
        <v/>
      </c>
      <c r="J36" s="193" t="str">
        <f>IF($A36="","",IF(Meldeformular!L44="","",Meldeformular!L44))</f>
        <v/>
      </c>
      <c r="K36" s="193" t="str">
        <f>IF($A36="","",IF(Meldeformular!M44="","",Meldeformular!M44))</f>
        <v/>
      </c>
      <c r="L36" s="193" t="str">
        <f>IF($A36="","",IF(Meldeformular!N44="","",Meldeformular!N44))</f>
        <v/>
      </c>
      <c r="M36" s="193" t="str">
        <f>IF($A36="","",IF(Meldeformular!O44="","",Meldeformular!O44))</f>
        <v/>
      </c>
      <c r="N36" s="193" t="str">
        <f>IF($A36="","",IF(Meldeformular!P44="","",Meldeformular!P44))</f>
        <v/>
      </c>
      <c r="O36" s="193" t="str">
        <f>IF($A36="","",IF(Meldeformular!Q44="","",Meldeformular!Q44))</f>
        <v/>
      </c>
      <c r="P36" s="193" t="str">
        <f>IF($A36="","",IF(Meldeformular!R44="","",Meldeformular!R44))</f>
        <v/>
      </c>
      <c r="Q36" s="193" t="str">
        <f>IF($A36="","",IF(Meldeformular!S44="","",Meldeformular!S44))</f>
        <v/>
      </c>
      <c r="R36" s="193" t="str">
        <f>IF($A36="","",IF(Meldeformular!T44="","",Meldeformular!T44))</f>
        <v/>
      </c>
      <c r="S36" s="193" t="str">
        <f>IF($A36="","",IF(Meldeformular!U44="","",Meldeformular!U44))</f>
        <v/>
      </c>
      <c r="T36" s="193" t="str">
        <f>IF($A36="","",IF(Meldeformular!V44="","",Meldeformular!V44))</f>
        <v/>
      </c>
      <c r="U36" s="193" t="str">
        <f>IF($A36="","",IF(Meldeformular!W44="","",Meldeformular!W44))</f>
        <v/>
      </c>
    </row>
    <row r="37" spans="1:21" x14ac:dyDescent="0.2">
      <c r="A37" s="188" t="str">
        <f>IF(Meldeformular!B45="","",Meldeformular!A45)</f>
        <v/>
      </c>
      <c r="B37" s="192" t="str">
        <f>IF($A37="","",Meldeformular!B45)</f>
        <v/>
      </c>
      <c r="C37" s="193" t="str">
        <f>IF($A37="","",Meldeformular!C45)</f>
        <v/>
      </c>
      <c r="D37" s="193" t="str">
        <f>IF($A37="","",'allg. Daten'!$C$6)</f>
        <v/>
      </c>
      <c r="E37" s="193" t="str">
        <f>IF($A37="","",Meldeformular!D45)</f>
        <v/>
      </c>
      <c r="F37" s="194" t="str">
        <f>IF($A37="","",Meldeformular!E45)</f>
        <v/>
      </c>
      <c r="G37" s="193" t="str">
        <f>IF($A37="","",Meldeformular!F45)</f>
        <v/>
      </c>
      <c r="H37" s="193" t="str">
        <f>IF($A37="","",IF(Meldeformular!J45="","",Meldeformular!J45))</f>
        <v/>
      </c>
      <c r="I37" s="193" t="str">
        <f>IF($A37="","",IF(Meldeformular!K45="","",Meldeformular!K45))</f>
        <v/>
      </c>
      <c r="J37" s="193" t="str">
        <f>IF($A37="","",IF(Meldeformular!L45="","",Meldeformular!L45))</f>
        <v/>
      </c>
      <c r="K37" s="193" t="str">
        <f>IF($A37="","",IF(Meldeformular!M45="","",Meldeformular!M45))</f>
        <v/>
      </c>
      <c r="L37" s="193" t="str">
        <f>IF($A37="","",IF(Meldeformular!N45="","",Meldeformular!N45))</f>
        <v/>
      </c>
      <c r="M37" s="193" t="str">
        <f>IF($A37="","",IF(Meldeformular!O45="","",Meldeformular!O45))</f>
        <v/>
      </c>
      <c r="N37" s="193" t="str">
        <f>IF($A37="","",IF(Meldeformular!P45="","",Meldeformular!P45))</f>
        <v/>
      </c>
      <c r="O37" s="193" t="str">
        <f>IF($A37="","",IF(Meldeformular!Q45="","",Meldeformular!Q45))</f>
        <v/>
      </c>
      <c r="P37" s="193" t="str">
        <f>IF($A37="","",IF(Meldeformular!R45="","",Meldeformular!R45))</f>
        <v/>
      </c>
      <c r="Q37" s="193" t="str">
        <f>IF($A37="","",IF(Meldeformular!S45="","",Meldeformular!S45))</f>
        <v/>
      </c>
      <c r="R37" s="193" t="str">
        <f>IF($A37="","",IF(Meldeformular!T45="","",Meldeformular!T45))</f>
        <v/>
      </c>
      <c r="S37" s="193" t="str">
        <f>IF($A37="","",IF(Meldeformular!U45="","",Meldeformular!U45))</f>
        <v/>
      </c>
      <c r="T37" s="193" t="str">
        <f>IF($A37="","",IF(Meldeformular!V45="","",Meldeformular!V45))</f>
        <v/>
      </c>
      <c r="U37" s="193" t="str">
        <f>IF($A37="","",IF(Meldeformular!W45="","",Meldeformular!W45))</f>
        <v/>
      </c>
    </row>
    <row r="38" spans="1:21" x14ac:dyDescent="0.2">
      <c r="A38" s="188" t="str">
        <f>IF(Meldeformular!B46="","",Meldeformular!A46)</f>
        <v/>
      </c>
      <c r="B38" s="192" t="str">
        <f>IF($A38="","",Meldeformular!B46)</f>
        <v/>
      </c>
      <c r="C38" s="193" t="str">
        <f>IF($A38="","",Meldeformular!C46)</f>
        <v/>
      </c>
      <c r="D38" s="193" t="str">
        <f>IF($A38="","",'allg. Daten'!$C$6)</f>
        <v/>
      </c>
      <c r="E38" s="193" t="str">
        <f>IF($A38="","",Meldeformular!D46)</f>
        <v/>
      </c>
      <c r="F38" s="194" t="str">
        <f>IF($A38="","",Meldeformular!E46)</f>
        <v/>
      </c>
      <c r="G38" s="193" t="str">
        <f>IF($A38="","",Meldeformular!F46)</f>
        <v/>
      </c>
      <c r="H38" s="193" t="str">
        <f>IF($A38="","",IF(Meldeformular!J46="","",Meldeformular!J46))</f>
        <v/>
      </c>
      <c r="I38" s="193" t="str">
        <f>IF($A38="","",IF(Meldeformular!K46="","",Meldeformular!K46))</f>
        <v/>
      </c>
      <c r="J38" s="193" t="str">
        <f>IF($A38="","",IF(Meldeformular!L46="","",Meldeformular!L46))</f>
        <v/>
      </c>
      <c r="K38" s="193" t="str">
        <f>IF($A38="","",IF(Meldeformular!M46="","",Meldeformular!M46))</f>
        <v/>
      </c>
      <c r="L38" s="193" t="str">
        <f>IF($A38="","",IF(Meldeformular!N46="","",Meldeformular!N46))</f>
        <v/>
      </c>
      <c r="M38" s="193" t="str">
        <f>IF($A38="","",IF(Meldeformular!O46="","",Meldeformular!O46))</f>
        <v/>
      </c>
      <c r="N38" s="193" t="str">
        <f>IF($A38="","",IF(Meldeformular!P46="","",Meldeformular!P46))</f>
        <v/>
      </c>
      <c r="O38" s="193" t="str">
        <f>IF($A38="","",IF(Meldeformular!Q46="","",Meldeformular!Q46))</f>
        <v/>
      </c>
      <c r="P38" s="193" t="str">
        <f>IF($A38="","",IF(Meldeformular!R46="","",Meldeformular!R46))</f>
        <v/>
      </c>
      <c r="Q38" s="193" t="str">
        <f>IF($A38="","",IF(Meldeformular!S46="","",Meldeformular!S46))</f>
        <v/>
      </c>
      <c r="R38" s="193" t="str">
        <f>IF($A38="","",IF(Meldeformular!T46="","",Meldeformular!T46))</f>
        <v/>
      </c>
      <c r="S38" s="193" t="str">
        <f>IF($A38="","",IF(Meldeformular!U46="","",Meldeformular!U46))</f>
        <v/>
      </c>
      <c r="T38" s="193" t="str">
        <f>IF($A38="","",IF(Meldeformular!V46="","",Meldeformular!V46))</f>
        <v/>
      </c>
      <c r="U38" s="193" t="str">
        <f>IF($A38="","",IF(Meldeformular!W46="","",Meldeformular!W46))</f>
        <v/>
      </c>
    </row>
    <row r="39" spans="1:21" x14ac:dyDescent="0.2">
      <c r="A39" s="188" t="str">
        <f>IF(Meldeformular!B47="","",Meldeformular!A47)</f>
        <v/>
      </c>
      <c r="B39" s="192" t="str">
        <f>IF($A39="","",Meldeformular!B47)</f>
        <v/>
      </c>
      <c r="C39" s="193" t="str">
        <f>IF($A39="","",Meldeformular!C47)</f>
        <v/>
      </c>
      <c r="D39" s="193" t="str">
        <f>IF($A39="","",'allg. Daten'!$C$6)</f>
        <v/>
      </c>
      <c r="E39" s="193" t="str">
        <f>IF($A39="","",Meldeformular!D47)</f>
        <v/>
      </c>
      <c r="F39" s="194" t="str">
        <f>IF($A39="","",Meldeformular!E47)</f>
        <v/>
      </c>
      <c r="G39" s="193" t="str">
        <f>IF($A39="","",Meldeformular!F47)</f>
        <v/>
      </c>
      <c r="H39" s="193" t="str">
        <f>IF($A39="","",IF(Meldeformular!J47="","",Meldeformular!J47))</f>
        <v/>
      </c>
      <c r="I39" s="193" t="str">
        <f>IF($A39="","",IF(Meldeformular!K47="","",Meldeformular!K47))</f>
        <v/>
      </c>
      <c r="J39" s="193" t="str">
        <f>IF($A39="","",IF(Meldeformular!L47="","",Meldeformular!L47))</f>
        <v/>
      </c>
      <c r="K39" s="193" t="str">
        <f>IF($A39="","",IF(Meldeformular!M47="","",Meldeformular!M47))</f>
        <v/>
      </c>
      <c r="L39" s="193" t="str">
        <f>IF($A39="","",IF(Meldeformular!N47="","",Meldeformular!N47))</f>
        <v/>
      </c>
      <c r="M39" s="193" t="str">
        <f>IF($A39="","",IF(Meldeformular!O47="","",Meldeformular!O47))</f>
        <v/>
      </c>
      <c r="N39" s="193" t="str">
        <f>IF($A39="","",IF(Meldeformular!P47="","",Meldeformular!P47))</f>
        <v/>
      </c>
      <c r="O39" s="193" t="str">
        <f>IF($A39="","",IF(Meldeformular!Q47="","",Meldeformular!Q47))</f>
        <v/>
      </c>
      <c r="P39" s="193" t="str">
        <f>IF($A39="","",IF(Meldeformular!R47="","",Meldeformular!R47))</f>
        <v/>
      </c>
      <c r="Q39" s="193" t="str">
        <f>IF($A39="","",IF(Meldeformular!S47="","",Meldeformular!S47))</f>
        <v/>
      </c>
      <c r="R39" s="193" t="str">
        <f>IF($A39="","",IF(Meldeformular!T47="","",Meldeformular!T47))</f>
        <v/>
      </c>
      <c r="S39" s="193" t="str">
        <f>IF($A39="","",IF(Meldeformular!U47="","",Meldeformular!U47))</f>
        <v/>
      </c>
      <c r="T39" s="193" t="str">
        <f>IF($A39="","",IF(Meldeformular!V47="","",Meldeformular!V47))</f>
        <v/>
      </c>
      <c r="U39" s="193" t="str">
        <f>IF($A39="","",IF(Meldeformular!W47="","",Meldeformular!W47))</f>
        <v/>
      </c>
    </row>
    <row r="40" spans="1:21" x14ac:dyDescent="0.2">
      <c r="A40" s="188" t="str">
        <f>IF(Meldeformular!B48="","",Meldeformular!A48)</f>
        <v/>
      </c>
      <c r="B40" s="192" t="str">
        <f>IF($A40="","",Meldeformular!B48)</f>
        <v/>
      </c>
      <c r="C40" s="193" t="str">
        <f>IF($A40="","",Meldeformular!C48)</f>
        <v/>
      </c>
      <c r="D40" s="193" t="str">
        <f>IF($A40="","",'allg. Daten'!$C$6)</f>
        <v/>
      </c>
      <c r="E40" s="193" t="str">
        <f>IF($A40="","",Meldeformular!D48)</f>
        <v/>
      </c>
      <c r="F40" s="194" t="str">
        <f>IF($A40="","",Meldeformular!E48)</f>
        <v/>
      </c>
      <c r="G40" s="193" t="str">
        <f>IF($A40="","",Meldeformular!F48)</f>
        <v/>
      </c>
      <c r="H40" s="193" t="str">
        <f>IF($A40="","",IF(Meldeformular!J48="","",Meldeformular!J48))</f>
        <v/>
      </c>
      <c r="I40" s="193" t="str">
        <f>IF($A40="","",IF(Meldeformular!K48="","",Meldeformular!K48))</f>
        <v/>
      </c>
      <c r="J40" s="193" t="str">
        <f>IF($A40="","",IF(Meldeformular!L48="","",Meldeformular!L48))</f>
        <v/>
      </c>
      <c r="K40" s="193" t="str">
        <f>IF($A40="","",IF(Meldeformular!M48="","",Meldeformular!M48))</f>
        <v/>
      </c>
      <c r="L40" s="193" t="str">
        <f>IF($A40="","",IF(Meldeformular!N48="","",Meldeformular!N48))</f>
        <v/>
      </c>
      <c r="M40" s="193" t="str">
        <f>IF($A40="","",IF(Meldeformular!O48="","",Meldeformular!O48))</f>
        <v/>
      </c>
      <c r="N40" s="193" t="str">
        <f>IF($A40="","",IF(Meldeformular!P48="","",Meldeformular!P48))</f>
        <v/>
      </c>
      <c r="O40" s="193" t="str">
        <f>IF($A40="","",IF(Meldeformular!Q48="","",Meldeformular!Q48))</f>
        <v/>
      </c>
      <c r="P40" s="193" t="str">
        <f>IF($A40="","",IF(Meldeformular!R48="","",Meldeformular!R48))</f>
        <v/>
      </c>
      <c r="Q40" s="193" t="str">
        <f>IF($A40="","",IF(Meldeformular!S48="","",Meldeformular!S48))</f>
        <v/>
      </c>
      <c r="R40" s="193" t="str">
        <f>IF($A40="","",IF(Meldeformular!T48="","",Meldeformular!T48))</f>
        <v/>
      </c>
      <c r="S40" s="193" t="str">
        <f>IF($A40="","",IF(Meldeformular!U48="","",Meldeformular!U48))</f>
        <v/>
      </c>
      <c r="T40" s="193" t="str">
        <f>IF($A40="","",IF(Meldeformular!V48="","",Meldeformular!V48))</f>
        <v/>
      </c>
      <c r="U40" s="193" t="str">
        <f>IF($A40="","",IF(Meldeformular!W48="","",Meldeformular!W48))</f>
        <v/>
      </c>
    </row>
    <row r="41" spans="1:21" x14ac:dyDescent="0.2">
      <c r="A41" s="188" t="str">
        <f>IF(Meldeformular!B49="","",Meldeformular!A49)</f>
        <v/>
      </c>
      <c r="B41" s="192" t="str">
        <f>IF($A41="","",Meldeformular!B49)</f>
        <v/>
      </c>
      <c r="C41" s="193" t="str">
        <f>IF($A41="","",Meldeformular!C49)</f>
        <v/>
      </c>
      <c r="D41" s="193" t="str">
        <f>IF($A41="","",'allg. Daten'!$C$6)</f>
        <v/>
      </c>
      <c r="E41" s="193" t="str">
        <f>IF($A41="","",Meldeformular!D49)</f>
        <v/>
      </c>
      <c r="F41" s="194" t="str">
        <f>IF($A41="","",Meldeformular!E49)</f>
        <v/>
      </c>
      <c r="G41" s="193" t="str">
        <f>IF($A41="","",Meldeformular!F49)</f>
        <v/>
      </c>
      <c r="H41" s="193" t="str">
        <f>IF($A41="","",IF(Meldeformular!J49="","",Meldeformular!J49))</f>
        <v/>
      </c>
      <c r="I41" s="193" t="str">
        <f>IF($A41="","",IF(Meldeformular!K49="","",Meldeformular!K49))</f>
        <v/>
      </c>
      <c r="J41" s="193" t="str">
        <f>IF($A41="","",IF(Meldeformular!L49="","",Meldeformular!L49))</f>
        <v/>
      </c>
      <c r="K41" s="193" t="str">
        <f>IF($A41="","",IF(Meldeformular!M49="","",Meldeformular!M49))</f>
        <v/>
      </c>
      <c r="L41" s="193" t="str">
        <f>IF($A41="","",IF(Meldeformular!N49="","",Meldeformular!N49))</f>
        <v/>
      </c>
      <c r="M41" s="193" t="str">
        <f>IF($A41="","",IF(Meldeformular!O49="","",Meldeformular!O49))</f>
        <v/>
      </c>
      <c r="N41" s="193" t="str">
        <f>IF($A41="","",IF(Meldeformular!P49="","",Meldeformular!P49))</f>
        <v/>
      </c>
      <c r="O41" s="193" t="str">
        <f>IF($A41="","",IF(Meldeformular!Q49="","",Meldeformular!Q49))</f>
        <v/>
      </c>
      <c r="P41" s="193" t="str">
        <f>IF($A41="","",IF(Meldeformular!R49="","",Meldeformular!R49))</f>
        <v/>
      </c>
      <c r="Q41" s="193" t="str">
        <f>IF($A41="","",IF(Meldeformular!S49="","",Meldeformular!S49))</f>
        <v/>
      </c>
      <c r="R41" s="193" t="str">
        <f>IF($A41="","",IF(Meldeformular!T49="","",Meldeformular!T49))</f>
        <v/>
      </c>
      <c r="S41" s="193" t="str">
        <f>IF($A41="","",IF(Meldeformular!U49="","",Meldeformular!U49))</f>
        <v/>
      </c>
      <c r="T41" s="193" t="str">
        <f>IF($A41="","",IF(Meldeformular!V49="","",Meldeformular!V49))</f>
        <v/>
      </c>
      <c r="U41" s="193" t="str">
        <f>IF($A41="","",IF(Meldeformular!W49="","",Meldeformular!W49))</f>
        <v/>
      </c>
    </row>
    <row r="42" spans="1:21" x14ac:dyDescent="0.2">
      <c r="A42" s="188" t="str">
        <f>IF(Meldeformular!B50="","",Meldeformular!A50)</f>
        <v/>
      </c>
      <c r="B42" s="192" t="str">
        <f>IF($A42="","",Meldeformular!B50)</f>
        <v/>
      </c>
      <c r="C42" s="193" t="str">
        <f>IF($A42="","",Meldeformular!C50)</f>
        <v/>
      </c>
      <c r="D42" s="193" t="str">
        <f>IF($A42="","",'allg. Daten'!$C$6)</f>
        <v/>
      </c>
      <c r="E42" s="193" t="str">
        <f>IF($A42="","",Meldeformular!D50)</f>
        <v/>
      </c>
      <c r="F42" s="194" t="str">
        <f>IF($A42="","",Meldeformular!E50)</f>
        <v/>
      </c>
      <c r="G42" s="193" t="str">
        <f>IF($A42="","",Meldeformular!F50)</f>
        <v/>
      </c>
      <c r="H42" s="193" t="str">
        <f>IF($A42="","",IF(Meldeformular!J50="","",Meldeformular!J50))</f>
        <v/>
      </c>
      <c r="I42" s="193" t="str">
        <f>IF($A42="","",IF(Meldeformular!K50="","",Meldeformular!K50))</f>
        <v/>
      </c>
      <c r="J42" s="193" t="str">
        <f>IF($A42="","",IF(Meldeformular!L50="","",Meldeformular!L50))</f>
        <v/>
      </c>
      <c r="K42" s="193" t="str">
        <f>IF($A42="","",IF(Meldeformular!M50="","",Meldeformular!M50))</f>
        <v/>
      </c>
      <c r="L42" s="193" t="str">
        <f>IF($A42="","",IF(Meldeformular!N50="","",Meldeformular!N50))</f>
        <v/>
      </c>
      <c r="M42" s="193" t="str">
        <f>IF($A42="","",IF(Meldeformular!O50="","",Meldeformular!O50))</f>
        <v/>
      </c>
      <c r="N42" s="193" t="str">
        <f>IF($A42="","",IF(Meldeformular!P50="","",Meldeformular!P50))</f>
        <v/>
      </c>
      <c r="O42" s="193" t="str">
        <f>IF($A42="","",IF(Meldeformular!Q50="","",Meldeformular!Q50))</f>
        <v/>
      </c>
      <c r="P42" s="193" t="str">
        <f>IF($A42="","",IF(Meldeformular!R50="","",Meldeformular!R50))</f>
        <v/>
      </c>
      <c r="Q42" s="193" t="str">
        <f>IF($A42="","",IF(Meldeformular!S50="","",Meldeformular!S50))</f>
        <v/>
      </c>
      <c r="R42" s="193" t="str">
        <f>IF($A42="","",IF(Meldeformular!T50="","",Meldeformular!T50))</f>
        <v/>
      </c>
      <c r="S42" s="193" t="str">
        <f>IF($A42="","",IF(Meldeformular!U50="","",Meldeformular!U50))</f>
        <v/>
      </c>
      <c r="T42" s="193" t="str">
        <f>IF($A42="","",IF(Meldeformular!V50="","",Meldeformular!V50))</f>
        <v/>
      </c>
      <c r="U42" s="193" t="str">
        <f>IF($A42="","",IF(Meldeformular!W50="","",Meldeformular!W50))</f>
        <v/>
      </c>
    </row>
    <row r="43" spans="1:21" x14ac:dyDescent="0.2">
      <c r="A43" s="188" t="str">
        <f>IF(Meldeformular!B51="","",Meldeformular!A51)</f>
        <v/>
      </c>
      <c r="B43" s="192" t="str">
        <f>IF($A43="","",Meldeformular!B51)</f>
        <v/>
      </c>
      <c r="C43" s="193" t="str">
        <f>IF($A43="","",Meldeformular!C51)</f>
        <v/>
      </c>
      <c r="D43" s="193" t="str">
        <f>IF($A43="","",'allg. Daten'!$C$6)</f>
        <v/>
      </c>
      <c r="E43" s="193" t="str">
        <f>IF($A43="","",Meldeformular!D51)</f>
        <v/>
      </c>
      <c r="F43" s="194" t="str">
        <f>IF($A43="","",Meldeformular!E51)</f>
        <v/>
      </c>
      <c r="G43" s="193" t="str">
        <f>IF($A43="","",Meldeformular!F51)</f>
        <v/>
      </c>
      <c r="H43" s="193" t="str">
        <f>IF($A43="","",IF(Meldeformular!J51="","",Meldeformular!J51))</f>
        <v/>
      </c>
      <c r="I43" s="193" t="str">
        <f>IF($A43="","",IF(Meldeformular!K51="","",Meldeformular!K51))</f>
        <v/>
      </c>
      <c r="J43" s="193" t="str">
        <f>IF($A43="","",IF(Meldeformular!L51="","",Meldeformular!L51))</f>
        <v/>
      </c>
      <c r="K43" s="193" t="str">
        <f>IF($A43="","",IF(Meldeformular!M51="","",Meldeformular!M51))</f>
        <v/>
      </c>
      <c r="L43" s="193" t="str">
        <f>IF($A43="","",IF(Meldeformular!N51="","",Meldeformular!N51))</f>
        <v/>
      </c>
      <c r="M43" s="193" t="str">
        <f>IF($A43="","",IF(Meldeformular!O51="","",Meldeformular!O51))</f>
        <v/>
      </c>
      <c r="N43" s="193" t="str">
        <f>IF($A43="","",IF(Meldeformular!P51="","",Meldeformular!P51))</f>
        <v/>
      </c>
      <c r="O43" s="193" t="str">
        <f>IF($A43="","",IF(Meldeformular!Q51="","",Meldeformular!Q51))</f>
        <v/>
      </c>
      <c r="P43" s="193" t="str">
        <f>IF($A43="","",IF(Meldeformular!R51="","",Meldeformular!R51))</f>
        <v/>
      </c>
      <c r="Q43" s="193" t="str">
        <f>IF($A43="","",IF(Meldeformular!S51="","",Meldeformular!S51))</f>
        <v/>
      </c>
      <c r="R43" s="193" t="str">
        <f>IF($A43="","",IF(Meldeformular!T51="","",Meldeformular!T51))</f>
        <v/>
      </c>
      <c r="S43" s="193" t="str">
        <f>IF($A43="","",IF(Meldeformular!U51="","",Meldeformular!U51))</f>
        <v/>
      </c>
      <c r="T43" s="193" t="str">
        <f>IF($A43="","",IF(Meldeformular!V51="","",Meldeformular!V51))</f>
        <v/>
      </c>
      <c r="U43" s="193" t="str">
        <f>IF($A43="","",IF(Meldeformular!W51="","",Meldeformular!W51))</f>
        <v/>
      </c>
    </row>
    <row r="44" spans="1:21" x14ac:dyDescent="0.2">
      <c r="A44" s="188" t="str">
        <f>IF(Meldeformular!B52="","",Meldeformular!A52)</f>
        <v/>
      </c>
      <c r="B44" s="192" t="str">
        <f>IF($A44="","",Meldeformular!B52)</f>
        <v/>
      </c>
      <c r="C44" s="193" t="str">
        <f>IF($A44="","",Meldeformular!C52)</f>
        <v/>
      </c>
      <c r="D44" s="193" t="str">
        <f>IF($A44="","",'allg. Daten'!$C$6)</f>
        <v/>
      </c>
      <c r="E44" s="193" t="str">
        <f>IF($A44="","",Meldeformular!D52)</f>
        <v/>
      </c>
      <c r="F44" s="194" t="str">
        <f>IF($A44="","",Meldeformular!E52)</f>
        <v/>
      </c>
      <c r="G44" s="193" t="str">
        <f>IF($A44="","",Meldeformular!F52)</f>
        <v/>
      </c>
      <c r="H44" s="193" t="str">
        <f>IF($A44="","",IF(Meldeformular!J52="","",Meldeformular!J52))</f>
        <v/>
      </c>
      <c r="I44" s="193" t="str">
        <f>IF($A44="","",IF(Meldeformular!K52="","",Meldeformular!K52))</f>
        <v/>
      </c>
      <c r="J44" s="193" t="str">
        <f>IF($A44="","",IF(Meldeformular!L52="","",Meldeformular!L52))</f>
        <v/>
      </c>
      <c r="K44" s="193" t="str">
        <f>IF($A44="","",IF(Meldeformular!M52="","",Meldeformular!M52))</f>
        <v/>
      </c>
      <c r="L44" s="193" t="str">
        <f>IF($A44="","",IF(Meldeformular!N52="","",Meldeformular!N52))</f>
        <v/>
      </c>
      <c r="M44" s="193" t="str">
        <f>IF($A44="","",IF(Meldeformular!O52="","",Meldeformular!O52))</f>
        <v/>
      </c>
      <c r="N44" s="193" t="str">
        <f>IF($A44="","",IF(Meldeformular!P52="","",Meldeformular!P52))</f>
        <v/>
      </c>
      <c r="O44" s="193" t="str">
        <f>IF($A44="","",IF(Meldeformular!Q52="","",Meldeformular!Q52))</f>
        <v/>
      </c>
      <c r="P44" s="193" t="str">
        <f>IF($A44="","",IF(Meldeformular!R52="","",Meldeformular!R52))</f>
        <v/>
      </c>
      <c r="Q44" s="193" t="str">
        <f>IF($A44="","",IF(Meldeformular!S52="","",Meldeformular!S52))</f>
        <v/>
      </c>
      <c r="R44" s="193" t="str">
        <f>IF($A44="","",IF(Meldeformular!T52="","",Meldeformular!T52))</f>
        <v/>
      </c>
      <c r="S44" s="193" t="str">
        <f>IF($A44="","",IF(Meldeformular!U52="","",Meldeformular!U52))</f>
        <v/>
      </c>
      <c r="T44" s="193" t="str">
        <f>IF($A44="","",IF(Meldeformular!V52="","",Meldeformular!V52))</f>
        <v/>
      </c>
      <c r="U44" s="193" t="str">
        <f>IF($A44="","",IF(Meldeformular!W52="","",Meldeformular!W52))</f>
        <v/>
      </c>
    </row>
    <row r="45" spans="1:21" x14ac:dyDescent="0.2">
      <c r="A45" s="188" t="str">
        <f>IF(Meldeformular!B53="","",Meldeformular!A53)</f>
        <v/>
      </c>
      <c r="B45" s="192" t="str">
        <f>IF($A45="","",Meldeformular!B53)</f>
        <v/>
      </c>
      <c r="C45" s="193" t="str">
        <f>IF($A45="","",Meldeformular!C53)</f>
        <v/>
      </c>
      <c r="D45" s="193" t="str">
        <f>IF($A45="","",'allg. Daten'!$C$6)</f>
        <v/>
      </c>
      <c r="E45" s="193" t="str">
        <f>IF($A45="","",Meldeformular!D53)</f>
        <v/>
      </c>
      <c r="F45" s="194" t="str">
        <f>IF($A45="","",Meldeformular!E53)</f>
        <v/>
      </c>
      <c r="G45" s="193" t="str">
        <f>IF($A45="","",Meldeformular!F53)</f>
        <v/>
      </c>
      <c r="H45" s="193" t="str">
        <f>IF($A45="","",IF(Meldeformular!J53="","",Meldeformular!J53))</f>
        <v/>
      </c>
      <c r="I45" s="193" t="str">
        <f>IF($A45="","",IF(Meldeformular!K53="","",Meldeformular!K53))</f>
        <v/>
      </c>
      <c r="J45" s="193" t="str">
        <f>IF($A45="","",IF(Meldeformular!L53="","",Meldeformular!L53))</f>
        <v/>
      </c>
      <c r="K45" s="193" t="str">
        <f>IF($A45="","",IF(Meldeformular!M53="","",Meldeformular!M53))</f>
        <v/>
      </c>
      <c r="L45" s="193" t="str">
        <f>IF($A45="","",IF(Meldeformular!N53="","",Meldeformular!N53))</f>
        <v/>
      </c>
      <c r="M45" s="193" t="str">
        <f>IF($A45="","",IF(Meldeformular!O53="","",Meldeformular!O53))</f>
        <v/>
      </c>
      <c r="N45" s="193" t="str">
        <f>IF($A45="","",IF(Meldeformular!P53="","",Meldeformular!P53))</f>
        <v/>
      </c>
      <c r="O45" s="193" t="str">
        <f>IF($A45="","",IF(Meldeformular!Q53="","",Meldeformular!Q53))</f>
        <v/>
      </c>
      <c r="P45" s="193" t="str">
        <f>IF($A45="","",IF(Meldeformular!R53="","",Meldeformular!R53))</f>
        <v/>
      </c>
      <c r="Q45" s="193" t="str">
        <f>IF($A45="","",IF(Meldeformular!S53="","",Meldeformular!S53))</f>
        <v/>
      </c>
      <c r="R45" s="193" t="str">
        <f>IF($A45="","",IF(Meldeformular!T53="","",Meldeformular!T53))</f>
        <v/>
      </c>
      <c r="S45" s="193" t="str">
        <f>IF($A45="","",IF(Meldeformular!U53="","",Meldeformular!U53))</f>
        <v/>
      </c>
      <c r="T45" s="193" t="str">
        <f>IF($A45="","",IF(Meldeformular!V53="","",Meldeformular!V53))</f>
        <v/>
      </c>
      <c r="U45" s="193" t="str">
        <f>IF($A45="","",IF(Meldeformular!W53="","",Meldeformular!W53))</f>
        <v/>
      </c>
    </row>
    <row r="46" spans="1:21" x14ac:dyDescent="0.2">
      <c r="A46" s="188" t="str">
        <f>IF(Meldeformular!B54="","",Meldeformular!A54)</f>
        <v/>
      </c>
      <c r="B46" s="192" t="str">
        <f>IF($A46="","",Meldeformular!B54)</f>
        <v/>
      </c>
      <c r="C46" s="193" t="str">
        <f>IF($A46="","",Meldeformular!C54)</f>
        <v/>
      </c>
      <c r="D46" s="193" t="str">
        <f>IF($A46="","",'allg. Daten'!$C$6)</f>
        <v/>
      </c>
      <c r="E46" s="193" t="str">
        <f>IF($A46="","",Meldeformular!D54)</f>
        <v/>
      </c>
      <c r="F46" s="194" t="str">
        <f>IF($A46="","",Meldeformular!E54)</f>
        <v/>
      </c>
      <c r="G46" s="193" t="str">
        <f>IF($A46="","",Meldeformular!F54)</f>
        <v/>
      </c>
      <c r="H46" s="193" t="str">
        <f>IF($A46="","",IF(Meldeformular!J54="","",Meldeformular!J54))</f>
        <v/>
      </c>
      <c r="I46" s="193" t="str">
        <f>IF($A46="","",IF(Meldeformular!K54="","",Meldeformular!K54))</f>
        <v/>
      </c>
      <c r="J46" s="193" t="str">
        <f>IF($A46="","",IF(Meldeformular!L54="","",Meldeformular!L54))</f>
        <v/>
      </c>
      <c r="K46" s="193" t="str">
        <f>IF($A46="","",IF(Meldeformular!M54="","",Meldeformular!M54))</f>
        <v/>
      </c>
      <c r="L46" s="193" t="str">
        <f>IF($A46="","",IF(Meldeformular!N54="","",Meldeformular!N54))</f>
        <v/>
      </c>
      <c r="M46" s="193" t="str">
        <f>IF($A46="","",IF(Meldeformular!O54="","",Meldeformular!O54))</f>
        <v/>
      </c>
      <c r="N46" s="193" t="str">
        <f>IF($A46="","",IF(Meldeformular!P54="","",Meldeformular!P54))</f>
        <v/>
      </c>
      <c r="O46" s="193" t="str">
        <f>IF($A46="","",IF(Meldeformular!Q54="","",Meldeformular!Q54))</f>
        <v/>
      </c>
      <c r="P46" s="193" t="str">
        <f>IF($A46="","",IF(Meldeformular!R54="","",Meldeformular!R54))</f>
        <v/>
      </c>
      <c r="Q46" s="193" t="str">
        <f>IF($A46="","",IF(Meldeformular!S54="","",Meldeformular!S54))</f>
        <v/>
      </c>
      <c r="R46" s="193" t="str">
        <f>IF($A46="","",IF(Meldeformular!T54="","",Meldeformular!T54))</f>
        <v/>
      </c>
      <c r="S46" s="193" t="str">
        <f>IF($A46="","",IF(Meldeformular!U54="","",Meldeformular!U54))</f>
        <v/>
      </c>
      <c r="T46" s="193" t="str">
        <f>IF($A46="","",IF(Meldeformular!V54="","",Meldeformular!V54))</f>
        <v/>
      </c>
      <c r="U46" s="193" t="str">
        <f>IF($A46="","",IF(Meldeformular!W54="","",Meldeformular!W54))</f>
        <v/>
      </c>
    </row>
    <row r="47" spans="1:21" x14ac:dyDescent="0.2">
      <c r="A47" s="188" t="str">
        <f>IF(Meldeformular!B55="","",Meldeformular!A55)</f>
        <v/>
      </c>
      <c r="B47" s="192" t="str">
        <f>IF($A47="","",Meldeformular!B55)</f>
        <v/>
      </c>
      <c r="C47" s="193" t="str">
        <f>IF($A47="","",Meldeformular!C55)</f>
        <v/>
      </c>
      <c r="D47" s="193" t="str">
        <f>IF($A47="","",'allg. Daten'!$C$6)</f>
        <v/>
      </c>
      <c r="E47" s="193" t="str">
        <f>IF($A47="","",Meldeformular!D55)</f>
        <v/>
      </c>
      <c r="F47" s="194" t="str">
        <f>IF($A47="","",Meldeformular!E55)</f>
        <v/>
      </c>
      <c r="G47" s="193" t="str">
        <f>IF($A47="","",Meldeformular!F55)</f>
        <v/>
      </c>
      <c r="H47" s="193" t="str">
        <f>IF($A47="","",IF(Meldeformular!J55="","",Meldeformular!J55))</f>
        <v/>
      </c>
      <c r="I47" s="193" t="str">
        <f>IF($A47="","",IF(Meldeformular!K55="","",Meldeformular!K55))</f>
        <v/>
      </c>
      <c r="J47" s="193" t="str">
        <f>IF($A47="","",IF(Meldeformular!L55="","",Meldeformular!L55))</f>
        <v/>
      </c>
      <c r="K47" s="193" t="str">
        <f>IF($A47="","",IF(Meldeformular!M55="","",Meldeformular!M55))</f>
        <v/>
      </c>
      <c r="L47" s="193" t="str">
        <f>IF($A47="","",IF(Meldeformular!N55="","",Meldeformular!N55))</f>
        <v/>
      </c>
      <c r="M47" s="193" t="str">
        <f>IF($A47="","",IF(Meldeformular!O55="","",Meldeformular!O55))</f>
        <v/>
      </c>
      <c r="N47" s="193" t="str">
        <f>IF($A47="","",IF(Meldeformular!P55="","",Meldeformular!P55))</f>
        <v/>
      </c>
      <c r="O47" s="193" t="str">
        <f>IF($A47="","",IF(Meldeformular!Q55="","",Meldeformular!Q55))</f>
        <v/>
      </c>
      <c r="P47" s="193" t="str">
        <f>IF($A47="","",IF(Meldeformular!R55="","",Meldeformular!R55))</f>
        <v/>
      </c>
      <c r="Q47" s="193" t="str">
        <f>IF($A47="","",IF(Meldeformular!S55="","",Meldeformular!S55))</f>
        <v/>
      </c>
      <c r="R47" s="193" t="str">
        <f>IF($A47="","",IF(Meldeformular!T55="","",Meldeformular!T55))</f>
        <v/>
      </c>
      <c r="S47" s="193" t="str">
        <f>IF($A47="","",IF(Meldeformular!U55="","",Meldeformular!U55))</f>
        <v/>
      </c>
      <c r="T47" s="193" t="str">
        <f>IF($A47="","",IF(Meldeformular!V55="","",Meldeformular!V55))</f>
        <v/>
      </c>
      <c r="U47" s="193" t="str">
        <f>IF($A47="","",IF(Meldeformular!W55="","",Meldeformular!W55))</f>
        <v/>
      </c>
    </row>
    <row r="48" spans="1:21" x14ac:dyDescent="0.2">
      <c r="A48" s="188" t="str">
        <f>IF(Meldeformular!B56="","",Meldeformular!A56)</f>
        <v/>
      </c>
      <c r="B48" s="192" t="str">
        <f>IF($A48="","",Meldeformular!B56)</f>
        <v/>
      </c>
      <c r="C48" s="193" t="str">
        <f>IF($A48="","",Meldeformular!C56)</f>
        <v/>
      </c>
      <c r="D48" s="193" t="str">
        <f>IF($A48="","",'allg. Daten'!$C$6)</f>
        <v/>
      </c>
      <c r="E48" s="193" t="str">
        <f>IF($A48="","",Meldeformular!D56)</f>
        <v/>
      </c>
      <c r="F48" s="194" t="str">
        <f>IF($A48="","",Meldeformular!E56)</f>
        <v/>
      </c>
      <c r="G48" s="193" t="str">
        <f>IF($A48="","",Meldeformular!F56)</f>
        <v/>
      </c>
      <c r="H48" s="193" t="str">
        <f>IF($A48="","",IF(Meldeformular!J56="","",Meldeformular!J56))</f>
        <v/>
      </c>
      <c r="I48" s="193" t="str">
        <f>IF($A48="","",IF(Meldeformular!K56="","",Meldeformular!K56))</f>
        <v/>
      </c>
      <c r="J48" s="193" t="str">
        <f>IF($A48="","",IF(Meldeformular!L56="","",Meldeformular!L56))</f>
        <v/>
      </c>
      <c r="K48" s="193" t="str">
        <f>IF($A48="","",IF(Meldeformular!M56="","",Meldeformular!M56))</f>
        <v/>
      </c>
      <c r="L48" s="193" t="str">
        <f>IF($A48="","",IF(Meldeformular!N56="","",Meldeformular!N56))</f>
        <v/>
      </c>
      <c r="M48" s="193" t="str">
        <f>IF($A48="","",IF(Meldeformular!O56="","",Meldeformular!O56))</f>
        <v/>
      </c>
      <c r="N48" s="193" t="str">
        <f>IF($A48="","",IF(Meldeformular!P56="","",Meldeformular!P56))</f>
        <v/>
      </c>
      <c r="O48" s="193" t="str">
        <f>IF($A48="","",IF(Meldeformular!Q56="","",Meldeformular!Q56))</f>
        <v/>
      </c>
      <c r="P48" s="193" t="str">
        <f>IF($A48="","",IF(Meldeformular!R56="","",Meldeformular!R56))</f>
        <v/>
      </c>
      <c r="Q48" s="193" t="str">
        <f>IF($A48="","",IF(Meldeformular!S56="","",Meldeformular!S56))</f>
        <v/>
      </c>
      <c r="R48" s="193" t="str">
        <f>IF($A48="","",IF(Meldeformular!T56="","",Meldeformular!T56))</f>
        <v/>
      </c>
      <c r="S48" s="193" t="str">
        <f>IF($A48="","",IF(Meldeformular!U56="","",Meldeformular!U56))</f>
        <v/>
      </c>
      <c r="T48" s="193" t="str">
        <f>IF($A48="","",IF(Meldeformular!V56="","",Meldeformular!V56))</f>
        <v/>
      </c>
      <c r="U48" s="193" t="str">
        <f>IF($A48="","",IF(Meldeformular!W56="","",Meldeformular!W56))</f>
        <v/>
      </c>
    </row>
    <row r="49" spans="1:21" x14ac:dyDescent="0.2">
      <c r="A49" s="188" t="str">
        <f>IF(Meldeformular!B57="","",Meldeformular!A57)</f>
        <v/>
      </c>
      <c r="B49" s="192" t="str">
        <f>IF($A49="","",Meldeformular!B57)</f>
        <v/>
      </c>
      <c r="C49" s="193" t="str">
        <f>IF($A49="","",Meldeformular!C57)</f>
        <v/>
      </c>
      <c r="D49" s="193" t="str">
        <f>IF($A49="","",'allg. Daten'!$C$6)</f>
        <v/>
      </c>
      <c r="E49" s="193" t="str">
        <f>IF($A49="","",Meldeformular!D57)</f>
        <v/>
      </c>
      <c r="F49" s="194" t="str">
        <f>IF($A49="","",Meldeformular!E57)</f>
        <v/>
      </c>
      <c r="G49" s="193" t="str">
        <f>IF($A49="","",Meldeformular!F57)</f>
        <v/>
      </c>
      <c r="H49" s="193" t="str">
        <f>IF($A49="","",IF(Meldeformular!J57="","",Meldeformular!J57))</f>
        <v/>
      </c>
      <c r="I49" s="193" t="str">
        <f>IF($A49="","",IF(Meldeformular!K57="","",Meldeformular!K57))</f>
        <v/>
      </c>
      <c r="J49" s="193" t="str">
        <f>IF($A49="","",IF(Meldeformular!L57="","",Meldeformular!L57))</f>
        <v/>
      </c>
      <c r="K49" s="193" t="str">
        <f>IF($A49="","",IF(Meldeformular!M57="","",Meldeformular!M57))</f>
        <v/>
      </c>
      <c r="L49" s="193" t="str">
        <f>IF($A49="","",IF(Meldeformular!N57="","",Meldeformular!N57))</f>
        <v/>
      </c>
      <c r="M49" s="193" t="str">
        <f>IF($A49="","",IF(Meldeformular!O57="","",Meldeformular!O57))</f>
        <v/>
      </c>
      <c r="N49" s="193" t="str">
        <f>IF($A49="","",IF(Meldeformular!P57="","",Meldeformular!P57))</f>
        <v/>
      </c>
      <c r="O49" s="193" t="str">
        <f>IF($A49="","",IF(Meldeformular!Q57="","",Meldeformular!Q57))</f>
        <v/>
      </c>
      <c r="P49" s="193" t="str">
        <f>IF($A49="","",IF(Meldeformular!R57="","",Meldeformular!R57))</f>
        <v/>
      </c>
      <c r="Q49" s="193" t="str">
        <f>IF($A49="","",IF(Meldeformular!S57="","",Meldeformular!S57))</f>
        <v/>
      </c>
      <c r="R49" s="193" t="str">
        <f>IF($A49="","",IF(Meldeformular!T57="","",Meldeformular!T57))</f>
        <v/>
      </c>
      <c r="S49" s="193" t="str">
        <f>IF($A49="","",IF(Meldeformular!U57="","",Meldeformular!U57))</f>
        <v/>
      </c>
      <c r="T49" s="193" t="str">
        <f>IF($A49="","",IF(Meldeformular!V57="","",Meldeformular!V57))</f>
        <v/>
      </c>
      <c r="U49" s="193" t="str">
        <f>IF($A49="","",IF(Meldeformular!W57="","",Meldeformular!W57))</f>
        <v/>
      </c>
    </row>
    <row r="50" spans="1:21" x14ac:dyDescent="0.2">
      <c r="A50" s="188" t="str">
        <f>IF(Meldeformular!B58="","",Meldeformular!A58)</f>
        <v/>
      </c>
      <c r="B50" s="192" t="str">
        <f>IF($A50="","",Meldeformular!B58)</f>
        <v/>
      </c>
      <c r="C50" s="193" t="str">
        <f>IF($A50="","",Meldeformular!C58)</f>
        <v/>
      </c>
      <c r="D50" s="193" t="str">
        <f>IF($A50="","",'allg. Daten'!$C$6)</f>
        <v/>
      </c>
      <c r="E50" s="193" t="str">
        <f>IF($A50="","",Meldeformular!D58)</f>
        <v/>
      </c>
      <c r="F50" s="194" t="str">
        <f>IF($A50="","",Meldeformular!E58)</f>
        <v/>
      </c>
      <c r="G50" s="193" t="str">
        <f>IF($A50="","",Meldeformular!F58)</f>
        <v/>
      </c>
      <c r="H50" s="193" t="str">
        <f>IF($A50="","",IF(Meldeformular!J58="","",Meldeformular!J58))</f>
        <v/>
      </c>
      <c r="I50" s="193" t="str">
        <f>IF($A50="","",IF(Meldeformular!K58="","",Meldeformular!K58))</f>
        <v/>
      </c>
      <c r="J50" s="193" t="str">
        <f>IF($A50="","",IF(Meldeformular!L58="","",Meldeformular!L58))</f>
        <v/>
      </c>
      <c r="K50" s="193" t="str">
        <f>IF($A50="","",IF(Meldeformular!M58="","",Meldeformular!M58))</f>
        <v/>
      </c>
      <c r="L50" s="193" t="str">
        <f>IF($A50="","",IF(Meldeformular!N58="","",Meldeformular!N58))</f>
        <v/>
      </c>
      <c r="M50" s="193" t="str">
        <f>IF($A50="","",IF(Meldeformular!O58="","",Meldeformular!O58))</f>
        <v/>
      </c>
      <c r="N50" s="193" t="str">
        <f>IF($A50="","",IF(Meldeformular!P58="","",Meldeformular!P58))</f>
        <v/>
      </c>
      <c r="O50" s="193" t="str">
        <f>IF($A50="","",IF(Meldeformular!Q58="","",Meldeformular!Q58))</f>
        <v/>
      </c>
      <c r="P50" s="193" t="str">
        <f>IF($A50="","",IF(Meldeformular!R58="","",Meldeformular!R58))</f>
        <v/>
      </c>
      <c r="Q50" s="193" t="str">
        <f>IF($A50="","",IF(Meldeformular!S58="","",Meldeformular!S58))</f>
        <v/>
      </c>
      <c r="R50" s="193" t="str">
        <f>IF($A50="","",IF(Meldeformular!T58="","",Meldeformular!T58))</f>
        <v/>
      </c>
      <c r="S50" s="193" t="str">
        <f>IF($A50="","",IF(Meldeformular!U58="","",Meldeformular!U58))</f>
        <v/>
      </c>
      <c r="T50" s="193" t="str">
        <f>IF($A50="","",IF(Meldeformular!V58="","",Meldeformular!V58))</f>
        <v/>
      </c>
      <c r="U50" s="193" t="str">
        <f>IF($A50="","",IF(Meldeformular!W58="","",Meldeformular!W58))</f>
        <v/>
      </c>
    </row>
    <row r="51" spans="1:21" x14ac:dyDescent="0.2">
      <c r="A51" s="188" t="str">
        <f>IF(Meldeformular!B59="","",Meldeformular!A59)</f>
        <v/>
      </c>
      <c r="B51" s="192" t="str">
        <f>IF($A51="","",Meldeformular!B59)</f>
        <v/>
      </c>
      <c r="C51" s="193" t="str">
        <f>IF($A51="","",Meldeformular!C59)</f>
        <v/>
      </c>
      <c r="D51" s="193" t="str">
        <f>IF($A51="","",'allg. Daten'!$C$6)</f>
        <v/>
      </c>
      <c r="E51" s="193" t="str">
        <f>IF($A51="","",Meldeformular!D59)</f>
        <v/>
      </c>
      <c r="F51" s="194" t="str">
        <f>IF($A51="","",Meldeformular!E59)</f>
        <v/>
      </c>
      <c r="G51" s="193" t="str">
        <f>IF($A51="","",Meldeformular!F59)</f>
        <v/>
      </c>
      <c r="H51" s="193" t="str">
        <f>IF($A51="","",IF(Meldeformular!J59="","",Meldeformular!J59))</f>
        <v/>
      </c>
      <c r="I51" s="193" t="str">
        <f>IF($A51="","",IF(Meldeformular!K59="","",Meldeformular!K59))</f>
        <v/>
      </c>
      <c r="J51" s="193" t="str">
        <f>IF($A51="","",IF(Meldeformular!L59="","",Meldeformular!L59))</f>
        <v/>
      </c>
      <c r="K51" s="193" t="str">
        <f>IF($A51="","",IF(Meldeformular!M59="","",Meldeformular!M59))</f>
        <v/>
      </c>
      <c r="L51" s="193" t="str">
        <f>IF($A51="","",IF(Meldeformular!N59="","",Meldeformular!N59))</f>
        <v/>
      </c>
      <c r="M51" s="193" t="str">
        <f>IF($A51="","",IF(Meldeformular!O59="","",Meldeformular!O59))</f>
        <v/>
      </c>
      <c r="N51" s="193" t="str">
        <f>IF($A51="","",IF(Meldeformular!P59="","",Meldeformular!P59))</f>
        <v/>
      </c>
      <c r="O51" s="193" t="str">
        <f>IF($A51="","",IF(Meldeformular!Q59="","",Meldeformular!Q59))</f>
        <v/>
      </c>
      <c r="P51" s="193" t="str">
        <f>IF($A51="","",IF(Meldeformular!R59="","",Meldeformular!R59))</f>
        <v/>
      </c>
      <c r="Q51" s="193" t="str">
        <f>IF($A51="","",IF(Meldeformular!S59="","",Meldeformular!S59))</f>
        <v/>
      </c>
      <c r="R51" s="193" t="str">
        <f>IF($A51="","",IF(Meldeformular!T59="","",Meldeformular!T59))</f>
        <v/>
      </c>
      <c r="S51" s="193" t="str">
        <f>IF($A51="","",IF(Meldeformular!U59="","",Meldeformular!U59))</f>
        <v/>
      </c>
      <c r="T51" s="193" t="str">
        <f>IF($A51="","",IF(Meldeformular!V59="","",Meldeformular!V59))</f>
        <v/>
      </c>
      <c r="U51" s="193" t="str">
        <f>IF($A51="","",IF(Meldeformular!W59="","",Meldeformular!W59))</f>
        <v/>
      </c>
    </row>
    <row r="52" spans="1:21" x14ac:dyDescent="0.2">
      <c r="A52" s="188" t="str">
        <f>IF(Meldeformular!B60="","",Meldeformular!A60)</f>
        <v/>
      </c>
      <c r="B52" s="192" t="str">
        <f>IF($A52="","",Meldeformular!B60)</f>
        <v/>
      </c>
      <c r="C52" s="193" t="str">
        <f>IF($A52="","",Meldeformular!C60)</f>
        <v/>
      </c>
      <c r="D52" s="193" t="str">
        <f>IF($A52="","",'allg. Daten'!$C$6)</f>
        <v/>
      </c>
      <c r="E52" s="193" t="str">
        <f>IF($A52="","",Meldeformular!D60)</f>
        <v/>
      </c>
      <c r="F52" s="194" t="str">
        <f>IF($A52="","",Meldeformular!E60)</f>
        <v/>
      </c>
      <c r="G52" s="193" t="str">
        <f>IF($A52="","",Meldeformular!F60)</f>
        <v/>
      </c>
      <c r="H52" s="193" t="str">
        <f>IF($A52="","",IF(Meldeformular!J60="","",Meldeformular!J60))</f>
        <v/>
      </c>
      <c r="I52" s="193" t="str">
        <f>IF($A52="","",IF(Meldeformular!K60="","",Meldeformular!K60))</f>
        <v/>
      </c>
      <c r="J52" s="193" t="str">
        <f>IF($A52="","",IF(Meldeformular!L60="","",Meldeformular!L60))</f>
        <v/>
      </c>
      <c r="K52" s="193" t="str">
        <f>IF($A52="","",IF(Meldeformular!M60="","",Meldeformular!M60))</f>
        <v/>
      </c>
      <c r="L52" s="193" t="str">
        <f>IF($A52="","",IF(Meldeformular!N60="","",Meldeformular!N60))</f>
        <v/>
      </c>
      <c r="M52" s="193" t="str">
        <f>IF($A52="","",IF(Meldeformular!O60="","",Meldeformular!O60))</f>
        <v/>
      </c>
      <c r="N52" s="193" t="str">
        <f>IF($A52="","",IF(Meldeformular!P60="","",Meldeformular!P60))</f>
        <v/>
      </c>
      <c r="O52" s="193" t="str">
        <f>IF($A52="","",IF(Meldeformular!Q60="","",Meldeformular!Q60))</f>
        <v/>
      </c>
      <c r="P52" s="193" t="str">
        <f>IF($A52="","",IF(Meldeformular!R60="","",Meldeformular!R60))</f>
        <v/>
      </c>
      <c r="Q52" s="193" t="str">
        <f>IF($A52="","",IF(Meldeformular!S60="","",Meldeformular!S60))</f>
        <v/>
      </c>
      <c r="R52" s="193" t="str">
        <f>IF($A52="","",IF(Meldeformular!T60="","",Meldeformular!T60))</f>
        <v/>
      </c>
      <c r="S52" s="193" t="str">
        <f>IF($A52="","",IF(Meldeformular!U60="","",Meldeformular!U60))</f>
        <v/>
      </c>
      <c r="T52" s="193" t="str">
        <f>IF($A52="","",IF(Meldeformular!V60="","",Meldeformular!V60))</f>
        <v/>
      </c>
      <c r="U52" s="193" t="str">
        <f>IF($A52="","",IF(Meldeformular!W60="","",Meldeformular!W60))</f>
        <v/>
      </c>
    </row>
    <row r="53" spans="1:21" x14ac:dyDescent="0.2">
      <c r="A53" s="188" t="str">
        <f>IF(Meldeformular!B61="","",Meldeformular!A61)</f>
        <v/>
      </c>
      <c r="B53" s="192" t="str">
        <f>IF($A53="","",Meldeformular!B61)</f>
        <v/>
      </c>
      <c r="C53" s="193" t="str">
        <f>IF($A53="","",Meldeformular!C61)</f>
        <v/>
      </c>
      <c r="D53" s="193" t="str">
        <f>IF($A53="","",'allg. Daten'!$C$6)</f>
        <v/>
      </c>
      <c r="E53" s="193" t="str">
        <f>IF($A53="","",Meldeformular!D61)</f>
        <v/>
      </c>
      <c r="F53" s="194" t="str">
        <f>IF($A53="","",Meldeformular!E61)</f>
        <v/>
      </c>
      <c r="G53" s="193" t="str">
        <f>IF($A53="","",Meldeformular!F61)</f>
        <v/>
      </c>
      <c r="H53" s="193" t="str">
        <f>IF($A53="","",IF(Meldeformular!J61="","",Meldeformular!J61))</f>
        <v/>
      </c>
      <c r="I53" s="193" t="str">
        <f>IF($A53="","",IF(Meldeformular!K61="","",Meldeformular!K61))</f>
        <v/>
      </c>
      <c r="J53" s="193" t="str">
        <f>IF($A53="","",IF(Meldeformular!L61="","",Meldeformular!L61))</f>
        <v/>
      </c>
      <c r="K53" s="193" t="str">
        <f>IF($A53="","",IF(Meldeformular!M61="","",Meldeformular!M61))</f>
        <v/>
      </c>
      <c r="L53" s="193" t="str">
        <f>IF($A53="","",IF(Meldeformular!N61="","",Meldeformular!N61))</f>
        <v/>
      </c>
      <c r="M53" s="193" t="str">
        <f>IF($A53="","",IF(Meldeformular!O61="","",Meldeformular!O61))</f>
        <v/>
      </c>
      <c r="N53" s="193" t="str">
        <f>IF($A53="","",IF(Meldeformular!P61="","",Meldeformular!P61))</f>
        <v/>
      </c>
      <c r="O53" s="193" t="str">
        <f>IF($A53="","",IF(Meldeformular!Q61="","",Meldeformular!Q61))</f>
        <v/>
      </c>
      <c r="P53" s="193" t="str">
        <f>IF($A53="","",IF(Meldeformular!R61="","",Meldeformular!R61))</f>
        <v/>
      </c>
      <c r="Q53" s="193" t="str">
        <f>IF($A53="","",IF(Meldeformular!S61="","",Meldeformular!S61))</f>
        <v/>
      </c>
      <c r="R53" s="193" t="str">
        <f>IF($A53="","",IF(Meldeformular!T61="","",Meldeformular!T61))</f>
        <v/>
      </c>
      <c r="S53" s="193" t="str">
        <f>IF($A53="","",IF(Meldeformular!U61="","",Meldeformular!U61))</f>
        <v/>
      </c>
      <c r="T53" s="193" t="str">
        <f>IF($A53="","",IF(Meldeformular!V61="","",Meldeformular!V61))</f>
        <v/>
      </c>
      <c r="U53" s="193" t="str">
        <f>IF($A53="","",IF(Meldeformular!W61="","",Meldeformular!W61))</f>
        <v/>
      </c>
    </row>
    <row r="54" spans="1:21" x14ac:dyDescent="0.2">
      <c r="A54" s="188" t="str">
        <f>IF(Meldeformular!B62="","",Meldeformular!A62)</f>
        <v/>
      </c>
      <c r="B54" s="192" t="str">
        <f>IF($A54="","",Meldeformular!B62)</f>
        <v/>
      </c>
      <c r="C54" s="193" t="str">
        <f>IF($A54="","",Meldeformular!C62)</f>
        <v/>
      </c>
      <c r="D54" s="193" t="str">
        <f>IF($A54="","",'allg. Daten'!$C$6)</f>
        <v/>
      </c>
      <c r="E54" s="193" t="str">
        <f>IF($A54="","",Meldeformular!D62)</f>
        <v/>
      </c>
      <c r="F54" s="194" t="str">
        <f>IF($A54="","",Meldeformular!E62)</f>
        <v/>
      </c>
      <c r="G54" s="193" t="str">
        <f>IF($A54="","",Meldeformular!F62)</f>
        <v/>
      </c>
      <c r="H54" s="193" t="str">
        <f>IF($A54="","",IF(Meldeformular!J62="","",Meldeformular!J62))</f>
        <v/>
      </c>
      <c r="I54" s="193" t="str">
        <f>IF($A54="","",IF(Meldeformular!K62="","",Meldeformular!K62))</f>
        <v/>
      </c>
      <c r="J54" s="193" t="str">
        <f>IF($A54="","",IF(Meldeformular!L62="","",Meldeformular!L62))</f>
        <v/>
      </c>
      <c r="K54" s="193" t="str">
        <f>IF($A54="","",IF(Meldeformular!M62="","",Meldeformular!M62))</f>
        <v/>
      </c>
      <c r="L54" s="193" t="str">
        <f>IF($A54="","",IF(Meldeformular!N62="","",Meldeformular!N62))</f>
        <v/>
      </c>
      <c r="M54" s="193" t="str">
        <f>IF($A54="","",IF(Meldeformular!O62="","",Meldeformular!O62))</f>
        <v/>
      </c>
      <c r="N54" s="193" t="str">
        <f>IF($A54="","",IF(Meldeformular!P62="","",Meldeformular!P62))</f>
        <v/>
      </c>
      <c r="O54" s="193" t="str">
        <f>IF($A54="","",IF(Meldeformular!Q62="","",Meldeformular!Q62))</f>
        <v/>
      </c>
      <c r="P54" s="193" t="str">
        <f>IF($A54="","",IF(Meldeformular!R62="","",Meldeformular!R62))</f>
        <v/>
      </c>
      <c r="Q54" s="193" t="str">
        <f>IF($A54="","",IF(Meldeformular!S62="","",Meldeformular!S62))</f>
        <v/>
      </c>
      <c r="R54" s="193" t="str">
        <f>IF($A54="","",IF(Meldeformular!T62="","",Meldeformular!T62))</f>
        <v/>
      </c>
      <c r="S54" s="193" t="str">
        <f>IF($A54="","",IF(Meldeformular!U62="","",Meldeformular!U62))</f>
        <v/>
      </c>
      <c r="T54" s="193" t="str">
        <f>IF($A54="","",IF(Meldeformular!V62="","",Meldeformular!V62))</f>
        <v/>
      </c>
      <c r="U54" s="193" t="str">
        <f>IF($A54="","",IF(Meldeformular!W62="","",Meldeformular!W62))</f>
        <v/>
      </c>
    </row>
    <row r="55" spans="1:21" x14ac:dyDescent="0.2">
      <c r="A55" s="188" t="str">
        <f>IF(Meldeformular!B63="","",Meldeformular!A63)</f>
        <v/>
      </c>
      <c r="B55" s="192" t="str">
        <f>IF($A55="","",Meldeformular!B63)</f>
        <v/>
      </c>
      <c r="C55" s="193" t="str">
        <f>IF($A55="","",Meldeformular!C63)</f>
        <v/>
      </c>
      <c r="D55" s="193" t="str">
        <f>IF($A55="","",'allg. Daten'!$C$6)</f>
        <v/>
      </c>
      <c r="E55" s="193" t="str">
        <f>IF($A55="","",Meldeformular!D63)</f>
        <v/>
      </c>
      <c r="F55" s="194" t="str">
        <f>IF($A55="","",Meldeformular!E63)</f>
        <v/>
      </c>
      <c r="G55" s="193" t="str">
        <f>IF($A55="","",Meldeformular!F63)</f>
        <v/>
      </c>
      <c r="H55" s="193" t="str">
        <f>IF($A55="","",IF(Meldeformular!J63="","",Meldeformular!J63))</f>
        <v/>
      </c>
      <c r="I55" s="193" t="str">
        <f>IF($A55="","",IF(Meldeformular!K63="","",Meldeformular!K63))</f>
        <v/>
      </c>
      <c r="J55" s="193" t="str">
        <f>IF($A55="","",IF(Meldeformular!L63="","",Meldeformular!L63))</f>
        <v/>
      </c>
      <c r="K55" s="193" t="str">
        <f>IF($A55="","",IF(Meldeformular!M63="","",Meldeformular!M63))</f>
        <v/>
      </c>
      <c r="L55" s="193" t="str">
        <f>IF($A55="","",IF(Meldeformular!N63="","",Meldeformular!N63))</f>
        <v/>
      </c>
      <c r="M55" s="193" t="str">
        <f>IF($A55="","",IF(Meldeformular!O63="","",Meldeformular!O63))</f>
        <v/>
      </c>
      <c r="N55" s="193" t="str">
        <f>IF($A55="","",IF(Meldeformular!P63="","",Meldeformular!P63))</f>
        <v/>
      </c>
      <c r="O55" s="193" t="str">
        <f>IF($A55="","",IF(Meldeformular!Q63="","",Meldeformular!Q63))</f>
        <v/>
      </c>
      <c r="P55" s="193" t="str">
        <f>IF($A55="","",IF(Meldeformular!R63="","",Meldeformular!R63))</f>
        <v/>
      </c>
      <c r="Q55" s="193" t="str">
        <f>IF($A55="","",IF(Meldeformular!S63="","",Meldeformular!S63))</f>
        <v/>
      </c>
      <c r="R55" s="193" t="str">
        <f>IF($A55="","",IF(Meldeformular!T63="","",Meldeformular!T63))</f>
        <v/>
      </c>
      <c r="S55" s="193" t="str">
        <f>IF($A55="","",IF(Meldeformular!U63="","",Meldeformular!U63))</f>
        <v/>
      </c>
      <c r="T55" s="193" t="str">
        <f>IF($A55="","",IF(Meldeformular!V63="","",Meldeformular!V63))</f>
        <v/>
      </c>
      <c r="U55" s="193" t="str">
        <f>IF($A55="","",IF(Meldeformular!W63="","",Meldeformular!W63))</f>
        <v/>
      </c>
    </row>
    <row r="56" spans="1:21" x14ac:dyDescent="0.2">
      <c r="A56" s="188" t="str">
        <f>IF(Meldeformular!B64="","",Meldeformular!A64)</f>
        <v/>
      </c>
      <c r="B56" s="192" t="str">
        <f>IF($A56="","",Meldeformular!B64)</f>
        <v/>
      </c>
      <c r="C56" s="193" t="str">
        <f>IF($A56="","",Meldeformular!C64)</f>
        <v/>
      </c>
      <c r="D56" s="193" t="str">
        <f>IF($A56="","",'allg. Daten'!$C$6)</f>
        <v/>
      </c>
      <c r="E56" s="193" t="str">
        <f>IF($A56="","",Meldeformular!D64)</f>
        <v/>
      </c>
      <c r="F56" s="194" t="str">
        <f>IF($A56="","",Meldeformular!E64)</f>
        <v/>
      </c>
      <c r="G56" s="193" t="str">
        <f>IF($A56="","",Meldeformular!F64)</f>
        <v/>
      </c>
      <c r="H56" s="193" t="str">
        <f>IF($A56="","",IF(Meldeformular!J64="","",Meldeformular!J64))</f>
        <v/>
      </c>
      <c r="I56" s="193" t="str">
        <f>IF($A56="","",IF(Meldeformular!K64="","",Meldeformular!K64))</f>
        <v/>
      </c>
      <c r="J56" s="193" t="str">
        <f>IF($A56="","",IF(Meldeformular!L64="","",Meldeformular!L64))</f>
        <v/>
      </c>
      <c r="K56" s="193" t="str">
        <f>IF($A56="","",IF(Meldeformular!M64="","",Meldeformular!M64))</f>
        <v/>
      </c>
      <c r="L56" s="193" t="str">
        <f>IF($A56="","",IF(Meldeformular!N64="","",Meldeformular!N64))</f>
        <v/>
      </c>
      <c r="M56" s="193" t="str">
        <f>IF($A56="","",IF(Meldeformular!O64="","",Meldeformular!O64))</f>
        <v/>
      </c>
      <c r="N56" s="193" t="str">
        <f>IF($A56="","",IF(Meldeformular!P64="","",Meldeformular!P64))</f>
        <v/>
      </c>
      <c r="O56" s="193" t="str">
        <f>IF($A56="","",IF(Meldeformular!Q64="","",Meldeformular!Q64))</f>
        <v/>
      </c>
      <c r="P56" s="193" t="str">
        <f>IF($A56="","",IF(Meldeformular!R64="","",Meldeformular!R64))</f>
        <v/>
      </c>
      <c r="Q56" s="193" t="str">
        <f>IF($A56="","",IF(Meldeformular!S64="","",Meldeformular!S64))</f>
        <v/>
      </c>
      <c r="R56" s="193" t="str">
        <f>IF($A56="","",IF(Meldeformular!T64="","",Meldeformular!T64))</f>
        <v/>
      </c>
      <c r="S56" s="193" t="str">
        <f>IF($A56="","",IF(Meldeformular!U64="","",Meldeformular!U64))</f>
        <v/>
      </c>
      <c r="T56" s="193" t="str">
        <f>IF($A56="","",IF(Meldeformular!V64="","",Meldeformular!V64))</f>
        <v/>
      </c>
      <c r="U56" s="193" t="str">
        <f>IF($A56="","",IF(Meldeformular!W64="","",Meldeformular!W64))</f>
        <v/>
      </c>
    </row>
    <row r="57" spans="1:21" x14ac:dyDescent="0.2">
      <c r="A57" s="188" t="str">
        <f>IF(Meldeformular!B65="","",Meldeformular!A65)</f>
        <v/>
      </c>
      <c r="B57" s="192" t="str">
        <f>IF($A57="","",Meldeformular!B65)</f>
        <v/>
      </c>
      <c r="C57" s="193" t="str">
        <f>IF($A57="","",Meldeformular!C65)</f>
        <v/>
      </c>
      <c r="D57" s="193" t="str">
        <f>IF($A57="","",'allg. Daten'!$C$6)</f>
        <v/>
      </c>
      <c r="E57" s="193" t="str">
        <f>IF($A57="","",Meldeformular!D65)</f>
        <v/>
      </c>
      <c r="F57" s="194" t="str">
        <f>IF($A57="","",Meldeformular!E65)</f>
        <v/>
      </c>
      <c r="G57" s="193" t="str">
        <f>IF($A57="","",Meldeformular!F65)</f>
        <v/>
      </c>
      <c r="H57" s="193" t="str">
        <f>IF($A57="","",IF(Meldeformular!J65="","",Meldeformular!J65))</f>
        <v/>
      </c>
      <c r="I57" s="193" t="str">
        <f>IF($A57="","",IF(Meldeformular!K65="","",Meldeformular!K65))</f>
        <v/>
      </c>
      <c r="J57" s="193" t="str">
        <f>IF($A57="","",IF(Meldeformular!L65="","",Meldeformular!L65))</f>
        <v/>
      </c>
      <c r="K57" s="193" t="str">
        <f>IF($A57="","",IF(Meldeformular!M65="","",Meldeformular!M65))</f>
        <v/>
      </c>
      <c r="L57" s="193" t="str">
        <f>IF($A57="","",IF(Meldeformular!N65="","",Meldeformular!N65))</f>
        <v/>
      </c>
      <c r="M57" s="193" t="str">
        <f>IF($A57="","",IF(Meldeformular!O65="","",Meldeformular!O65))</f>
        <v/>
      </c>
      <c r="N57" s="193" t="str">
        <f>IF($A57="","",IF(Meldeformular!P65="","",Meldeformular!P65))</f>
        <v/>
      </c>
      <c r="O57" s="193" t="str">
        <f>IF($A57="","",IF(Meldeformular!Q65="","",Meldeformular!Q65))</f>
        <v/>
      </c>
      <c r="P57" s="193" t="str">
        <f>IF($A57="","",IF(Meldeformular!R65="","",Meldeformular!R65))</f>
        <v/>
      </c>
      <c r="Q57" s="193" t="str">
        <f>IF($A57="","",IF(Meldeformular!S65="","",Meldeformular!S65))</f>
        <v/>
      </c>
      <c r="R57" s="193" t="str">
        <f>IF($A57="","",IF(Meldeformular!T65="","",Meldeformular!T65))</f>
        <v/>
      </c>
      <c r="S57" s="193" t="str">
        <f>IF($A57="","",IF(Meldeformular!U65="","",Meldeformular!U65))</f>
        <v/>
      </c>
      <c r="T57" s="193" t="str">
        <f>IF($A57="","",IF(Meldeformular!V65="","",Meldeformular!V65))</f>
        <v/>
      </c>
      <c r="U57" s="193" t="str">
        <f>IF($A57="","",IF(Meldeformular!W65="","",Meldeformular!W65))</f>
        <v/>
      </c>
    </row>
    <row r="58" spans="1:21" x14ac:dyDescent="0.2">
      <c r="A58" s="188" t="str">
        <f>IF(Meldeformular!B66="","",Meldeformular!A66)</f>
        <v/>
      </c>
      <c r="B58" s="192" t="str">
        <f>IF($A58="","",Meldeformular!B66)</f>
        <v/>
      </c>
      <c r="C58" s="193" t="str">
        <f>IF($A58="","",Meldeformular!C66)</f>
        <v/>
      </c>
      <c r="D58" s="193" t="str">
        <f>IF($A58="","",'allg. Daten'!$C$6)</f>
        <v/>
      </c>
      <c r="E58" s="193" t="str">
        <f>IF($A58="","",Meldeformular!D66)</f>
        <v/>
      </c>
      <c r="F58" s="194" t="str">
        <f>IF($A58="","",Meldeformular!E66)</f>
        <v/>
      </c>
      <c r="G58" s="193" t="str">
        <f>IF($A58="","",Meldeformular!F66)</f>
        <v/>
      </c>
      <c r="H58" s="193" t="str">
        <f>IF($A58="","",IF(Meldeformular!J66="","",Meldeformular!J66))</f>
        <v/>
      </c>
      <c r="I58" s="193" t="str">
        <f>IF($A58="","",IF(Meldeformular!K66="","",Meldeformular!K66))</f>
        <v/>
      </c>
      <c r="J58" s="193" t="str">
        <f>IF($A58="","",IF(Meldeformular!L66="","",Meldeformular!L66))</f>
        <v/>
      </c>
      <c r="K58" s="193" t="str">
        <f>IF($A58="","",IF(Meldeformular!M66="","",Meldeformular!M66))</f>
        <v/>
      </c>
      <c r="L58" s="193" t="str">
        <f>IF($A58="","",IF(Meldeformular!N66="","",Meldeformular!N66))</f>
        <v/>
      </c>
      <c r="M58" s="193" t="str">
        <f>IF($A58="","",IF(Meldeformular!O66="","",Meldeformular!O66))</f>
        <v/>
      </c>
      <c r="N58" s="193" t="str">
        <f>IF($A58="","",IF(Meldeformular!P66="","",Meldeformular!P66))</f>
        <v/>
      </c>
      <c r="O58" s="193" t="str">
        <f>IF($A58="","",IF(Meldeformular!Q66="","",Meldeformular!Q66))</f>
        <v/>
      </c>
      <c r="P58" s="193" t="str">
        <f>IF($A58="","",IF(Meldeformular!R66="","",Meldeformular!R66))</f>
        <v/>
      </c>
      <c r="Q58" s="193" t="str">
        <f>IF($A58="","",IF(Meldeformular!S66="","",Meldeformular!S66))</f>
        <v/>
      </c>
      <c r="R58" s="193" t="str">
        <f>IF($A58="","",IF(Meldeformular!T66="","",Meldeformular!T66))</f>
        <v/>
      </c>
      <c r="S58" s="193" t="str">
        <f>IF($A58="","",IF(Meldeformular!U66="","",Meldeformular!U66))</f>
        <v/>
      </c>
      <c r="T58" s="193" t="str">
        <f>IF($A58="","",IF(Meldeformular!V66="","",Meldeformular!V66))</f>
        <v/>
      </c>
      <c r="U58" s="193" t="str">
        <f>IF($A58="","",IF(Meldeformular!W66="","",Meldeformular!W66))</f>
        <v/>
      </c>
    </row>
    <row r="59" spans="1:21" x14ac:dyDescent="0.2">
      <c r="A59" s="188" t="str">
        <f>IF(Meldeformular!B67="","",Meldeformular!A67)</f>
        <v/>
      </c>
      <c r="B59" s="192" t="str">
        <f>IF($A59="","",Meldeformular!B67)</f>
        <v/>
      </c>
      <c r="C59" s="193" t="str">
        <f>IF($A59="","",Meldeformular!C67)</f>
        <v/>
      </c>
      <c r="D59" s="193" t="str">
        <f>IF($A59="","",'allg. Daten'!$C$6)</f>
        <v/>
      </c>
      <c r="E59" s="193" t="str">
        <f>IF($A59="","",Meldeformular!D67)</f>
        <v/>
      </c>
      <c r="F59" s="194" t="str">
        <f>IF($A59="","",Meldeformular!E67)</f>
        <v/>
      </c>
      <c r="G59" s="193" t="str">
        <f>IF($A59="","",Meldeformular!F67)</f>
        <v/>
      </c>
      <c r="H59" s="193" t="str">
        <f>IF($A59="","",IF(Meldeformular!J67="","",Meldeformular!J67))</f>
        <v/>
      </c>
      <c r="I59" s="193" t="str">
        <f>IF($A59="","",IF(Meldeformular!K67="","",Meldeformular!K67))</f>
        <v/>
      </c>
      <c r="J59" s="193" t="str">
        <f>IF($A59="","",IF(Meldeformular!L67="","",Meldeformular!L67))</f>
        <v/>
      </c>
      <c r="K59" s="193" t="str">
        <f>IF($A59="","",IF(Meldeformular!M67="","",Meldeformular!M67))</f>
        <v/>
      </c>
      <c r="L59" s="193" t="str">
        <f>IF($A59="","",IF(Meldeformular!N67="","",Meldeformular!N67))</f>
        <v/>
      </c>
      <c r="M59" s="193" t="str">
        <f>IF($A59="","",IF(Meldeformular!O67="","",Meldeformular!O67))</f>
        <v/>
      </c>
      <c r="N59" s="193" t="str">
        <f>IF($A59="","",IF(Meldeformular!P67="","",Meldeformular!P67))</f>
        <v/>
      </c>
      <c r="O59" s="193" t="str">
        <f>IF($A59="","",IF(Meldeformular!Q67="","",Meldeformular!Q67))</f>
        <v/>
      </c>
      <c r="P59" s="193" t="str">
        <f>IF($A59="","",IF(Meldeformular!R67="","",Meldeformular!R67))</f>
        <v/>
      </c>
      <c r="Q59" s="193" t="str">
        <f>IF($A59="","",IF(Meldeformular!S67="","",Meldeformular!S67))</f>
        <v/>
      </c>
      <c r="R59" s="193" t="str">
        <f>IF($A59="","",IF(Meldeformular!T67="","",Meldeformular!T67))</f>
        <v/>
      </c>
      <c r="S59" s="193" t="str">
        <f>IF($A59="","",IF(Meldeformular!U67="","",Meldeformular!U67))</f>
        <v/>
      </c>
      <c r="T59" s="193" t="str">
        <f>IF($A59="","",IF(Meldeformular!V67="","",Meldeformular!V67))</f>
        <v/>
      </c>
      <c r="U59" s="193" t="str">
        <f>IF($A59="","",IF(Meldeformular!W67="","",Meldeformular!W67))</f>
        <v/>
      </c>
    </row>
    <row r="60" spans="1:21" x14ac:dyDescent="0.2">
      <c r="A60" s="188" t="str">
        <f>IF(Meldeformular!B68="","",Meldeformular!A68)</f>
        <v/>
      </c>
      <c r="B60" s="192" t="str">
        <f>IF($A60="","",Meldeformular!B68)</f>
        <v/>
      </c>
      <c r="C60" s="193" t="str">
        <f>IF($A60="","",Meldeformular!C68)</f>
        <v/>
      </c>
      <c r="D60" s="193" t="str">
        <f>IF($A60="","",'allg. Daten'!$C$6)</f>
        <v/>
      </c>
      <c r="E60" s="193" t="str">
        <f>IF($A60="","",Meldeformular!D68)</f>
        <v/>
      </c>
      <c r="F60" s="194" t="str">
        <f>IF($A60="","",Meldeformular!E68)</f>
        <v/>
      </c>
      <c r="G60" s="193" t="str">
        <f>IF($A60="","",Meldeformular!F68)</f>
        <v/>
      </c>
      <c r="H60" s="193" t="str">
        <f>IF($A60="","",IF(Meldeformular!J68="","",Meldeformular!J68))</f>
        <v/>
      </c>
      <c r="I60" s="193" t="str">
        <f>IF($A60="","",IF(Meldeformular!K68="","",Meldeformular!K68))</f>
        <v/>
      </c>
      <c r="J60" s="193" t="str">
        <f>IF($A60="","",IF(Meldeformular!L68="","",Meldeformular!L68))</f>
        <v/>
      </c>
      <c r="K60" s="193" t="str">
        <f>IF($A60="","",IF(Meldeformular!M68="","",Meldeformular!M68))</f>
        <v/>
      </c>
      <c r="L60" s="193" t="str">
        <f>IF($A60="","",IF(Meldeformular!N68="","",Meldeformular!N68))</f>
        <v/>
      </c>
      <c r="M60" s="193" t="str">
        <f>IF($A60="","",IF(Meldeformular!O68="","",Meldeformular!O68))</f>
        <v/>
      </c>
      <c r="N60" s="193" t="str">
        <f>IF($A60="","",IF(Meldeformular!P68="","",Meldeformular!P68))</f>
        <v/>
      </c>
      <c r="O60" s="193" t="str">
        <f>IF($A60="","",IF(Meldeformular!Q68="","",Meldeformular!Q68))</f>
        <v/>
      </c>
      <c r="P60" s="193" t="str">
        <f>IF($A60="","",IF(Meldeformular!R68="","",Meldeformular!R68))</f>
        <v/>
      </c>
      <c r="Q60" s="193" t="str">
        <f>IF($A60="","",IF(Meldeformular!S68="","",Meldeformular!S68))</f>
        <v/>
      </c>
      <c r="R60" s="193" t="str">
        <f>IF($A60="","",IF(Meldeformular!T68="","",Meldeformular!T68))</f>
        <v/>
      </c>
      <c r="S60" s="193" t="str">
        <f>IF($A60="","",IF(Meldeformular!U68="","",Meldeformular!U68))</f>
        <v/>
      </c>
      <c r="T60" s="193" t="str">
        <f>IF($A60="","",IF(Meldeformular!V68="","",Meldeformular!V68))</f>
        <v/>
      </c>
      <c r="U60" s="193" t="str">
        <f>IF($A60="","",IF(Meldeformular!W68="","",Meldeformular!W68))</f>
        <v/>
      </c>
    </row>
    <row r="61" spans="1:21" x14ac:dyDescent="0.2">
      <c r="A61" s="188" t="str">
        <f>IF(Meldeformular!B69="","",Meldeformular!A69)</f>
        <v/>
      </c>
      <c r="B61" s="192" t="str">
        <f>IF($A61="","",Meldeformular!B69)</f>
        <v/>
      </c>
      <c r="C61" s="193" t="str">
        <f>IF($A61="","",Meldeformular!C69)</f>
        <v/>
      </c>
      <c r="D61" s="193" t="str">
        <f>IF($A61="","",'allg. Daten'!$C$6)</f>
        <v/>
      </c>
      <c r="E61" s="193" t="str">
        <f>IF($A61="","",Meldeformular!D69)</f>
        <v/>
      </c>
      <c r="F61" s="194" t="str">
        <f>IF($A61="","",Meldeformular!E69)</f>
        <v/>
      </c>
      <c r="G61" s="193" t="str">
        <f>IF($A61="","",Meldeformular!F69)</f>
        <v/>
      </c>
      <c r="H61" s="193" t="str">
        <f>IF($A61="","",IF(Meldeformular!J69="","",Meldeformular!J69))</f>
        <v/>
      </c>
      <c r="I61" s="193" t="str">
        <f>IF($A61="","",IF(Meldeformular!K69="","",Meldeformular!K69))</f>
        <v/>
      </c>
      <c r="J61" s="193" t="str">
        <f>IF($A61="","",IF(Meldeformular!L69="","",Meldeformular!L69))</f>
        <v/>
      </c>
      <c r="K61" s="193" t="str">
        <f>IF($A61="","",IF(Meldeformular!M69="","",Meldeformular!M69))</f>
        <v/>
      </c>
      <c r="L61" s="193" t="str">
        <f>IF($A61="","",IF(Meldeformular!N69="","",Meldeformular!N69))</f>
        <v/>
      </c>
      <c r="M61" s="193" t="str">
        <f>IF($A61="","",IF(Meldeformular!O69="","",Meldeformular!O69))</f>
        <v/>
      </c>
      <c r="N61" s="193" t="str">
        <f>IF($A61="","",IF(Meldeformular!P69="","",Meldeformular!P69))</f>
        <v/>
      </c>
      <c r="O61" s="193" t="str">
        <f>IF($A61="","",IF(Meldeformular!Q69="","",Meldeformular!Q69))</f>
        <v/>
      </c>
      <c r="P61" s="193" t="str">
        <f>IF($A61="","",IF(Meldeformular!R69="","",Meldeformular!R69))</f>
        <v/>
      </c>
      <c r="Q61" s="193" t="str">
        <f>IF($A61="","",IF(Meldeformular!S69="","",Meldeformular!S69))</f>
        <v/>
      </c>
      <c r="R61" s="193" t="str">
        <f>IF($A61="","",IF(Meldeformular!T69="","",Meldeformular!T69))</f>
        <v/>
      </c>
      <c r="S61" s="193" t="str">
        <f>IF($A61="","",IF(Meldeformular!U69="","",Meldeformular!U69))</f>
        <v/>
      </c>
      <c r="T61" s="193" t="str">
        <f>IF($A61="","",IF(Meldeformular!V69="","",Meldeformular!V69))</f>
        <v/>
      </c>
      <c r="U61" s="193" t="str">
        <f>IF($A61="","",IF(Meldeformular!W69="","",Meldeformular!W69))</f>
        <v/>
      </c>
    </row>
    <row r="62" spans="1:21" x14ac:dyDescent="0.2">
      <c r="A62" s="188" t="str">
        <f>IF(Meldeformular!B70="","",Meldeformular!A70)</f>
        <v/>
      </c>
      <c r="B62" s="192" t="str">
        <f>IF($A62="","",Meldeformular!B70)</f>
        <v/>
      </c>
      <c r="C62" s="193" t="str">
        <f>IF($A62="","",Meldeformular!C70)</f>
        <v/>
      </c>
      <c r="D62" s="193" t="str">
        <f>IF($A62="","",'allg. Daten'!$C$6)</f>
        <v/>
      </c>
      <c r="E62" s="193" t="str">
        <f>IF($A62="","",Meldeformular!D70)</f>
        <v/>
      </c>
      <c r="F62" s="194" t="str">
        <f>IF($A62="","",Meldeformular!E70)</f>
        <v/>
      </c>
      <c r="G62" s="193" t="str">
        <f>IF($A62="","",Meldeformular!F70)</f>
        <v/>
      </c>
      <c r="H62" s="193" t="str">
        <f>IF($A62="","",IF(Meldeformular!J70="","",Meldeformular!J70))</f>
        <v/>
      </c>
      <c r="I62" s="193" t="str">
        <f>IF($A62="","",IF(Meldeformular!K70="","",Meldeformular!K70))</f>
        <v/>
      </c>
      <c r="J62" s="193" t="str">
        <f>IF($A62="","",IF(Meldeformular!L70="","",Meldeformular!L70))</f>
        <v/>
      </c>
      <c r="K62" s="193" t="str">
        <f>IF($A62="","",IF(Meldeformular!M70="","",Meldeformular!M70))</f>
        <v/>
      </c>
      <c r="L62" s="193" t="str">
        <f>IF($A62="","",IF(Meldeformular!N70="","",Meldeformular!N70))</f>
        <v/>
      </c>
      <c r="M62" s="193" t="str">
        <f>IF($A62="","",IF(Meldeformular!O70="","",Meldeformular!O70))</f>
        <v/>
      </c>
      <c r="N62" s="193" t="str">
        <f>IF($A62="","",IF(Meldeformular!P70="","",Meldeformular!P70))</f>
        <v/>
      </c>
      <c r="O62" s="193" t="str">
        <f>IF($A62="","",IF(Meldeformular!Q70="","",Meldeformular!Q70))</f>
        <v/>
      </c>
      <c r="P62" s="193" t="str">
        <f>IF($A62="","",IF(Meldeformular!R70="","",Meldeformular!R70))</f>
        <v/>
      </c>
      <c r="Q62" s="193" t="str">
        <f>IF($A62="","",IF(Meldeformular!S70="","",Meldeformular!S70))</f>
        <v/>
      </c>
      <c r="R62" s="193" t="str">
        <f>IF($A62="","",IF(Meldeformular!T70="","",Meldeformular!T70))</f>
        <v/>
      </c>
      <c r="S62" s="193" t="str">
        <f>IF($A62="","",IF(Meldeformular!U70="","",Meldeformular!U70))</f>
        <v/>
      </c>
      <c r="T62" s="193" t="str">
        <f>IF($A62="","",IF(Meldeformular!V70="","",Meldeformular!V70))</f>
        <v/>
      </c>
      <c r="U62" s="193" t="str">
        <f>IF($A62="","",IF(Meldeformular!W70="","",Meldeformular!W70))</f>
        <v/>
      </c>
    </row>
    <row r="63" spans="1:21" x14ac:dyDescent="0.2">
      <c r="A63" s="188" t="str">
        <f>IF(Meldeformular!B71="","",Meldeformular!A71)</f>
        <v/>
      </c>
      <c r="B63" s="192" t="str">
        <f>IF($A63="","",Meldeformular!B71)</f>
        <v/>
      </c>
      <c r="C63" s="193" t="str">
        <f>IF($A63="","",Meldeformular!C71)</f>
        <v/>
      </c>
      <c r="D63" s="193" t="str">
        <f>IF($A63="","",'allg. Daten'!$C$6)</f>
        <v/>
      </c>
      <c r="E63" s="193" t="str">
        <f>IF($A63="","",Meldeformular!D71)</f>
        <v/>
      </c>
      <c r="F63" s="194" t="str">
        <f>IF($A63="","",Meldeformular!E71)</f>
        <v/>
      </c>
      <c r="G63" s="193" t="str">
        <f>IF($A63="","",Meldeformular!F71)</f>
        <v/>
      </c>
      <c r="H63" s="193" t="str">
        <f>IF($A63="","",IF(Meldeformular!J71="","",Meldeformular!J71))</f>
        <v/>
      </c>
      <c r="I63" s="193" t="str">
        <f>IF($A63="","",IF(Meldeformular!K71="","",Meldeformular!K71))</f>
        <v/>
      </c>
      <c r="J63" s="193" t="str">
        <f>IF($A63="","",IF(Meldeformular!L71="","",Meldeformular!L71))</f>
        <v/>
      </c>
      <c r="K63" s="193" t="str">
        <f>IF($A63="","",IF(Meldeformular!M71="","",Meldeformular!M71))</f>
        <v/>
      </c>
      <c r="L63" s="193" t="str">
        <f>IF($A63="","",IF(Meldeformular!N71="","",Meldeformular!N71))</f>
        <v/>
      </c>
      <c r="M63" s="193" t="str">
        <f>IF($A63="","",IF(Meldeformular!O71="","",Meldeformular!O71))</f>
        <v/>
      </c>
      <c r="N63" s="193" t="str">
        <f>IF($A63="","",IF(Meldeformular!P71="","",Meldeformular!P71))</f>
        <v/>
      </c>
      <c r="O63" s="193" t="str">
        <f>IF($A63="","",IF(Meldeformular!Q71="","",Meldeformular!Q71))</f>
        <v/>
      </c>
      <c r="P63" s="193" t="str">
        <f>IF($A63="","",IF(Meldeformular!R71="","",Meldeformular!R71))</f>
        <v/>
      </c>
      <c r="Q63" s="193" t="str">
        <f>IF($A63="","",IF(Meldeformular!S71="","",Meldeformular!S71))</f>
        <v/>
      </c>
      <c r="R63" s="193" t="str">
        <f>IF($A63="","",IF(Meldeformular!T71="","",Meldeformular!T71))</f>
        <v/>
      </c>
      <c r="S63" s="193" t="str">
        <f>IF($A63="","",IF(Meldeformular!U71="","",Meldeformular!U71))</f>
        <v/>
      </c>
      <c r="T63" s="193" t="str">
        <f>IF($A63="","",IF(Meldeformular!V71="","",Meldeformular!V71))</f>
        <v/>
      </c>
      <c r="U63" s="193" t="str">
        <f>IF($A63="","",IF(Meldeformular!W71="","",Meldeformular!W71))</f>
        <v/>
      </c>
    </row>
    <row r="64" spans="1:21" x14ac:dyDescent="0.2">
      <c r="A64" s="188" t="str">
        <f>IF(Meldeformular!B72="","",Meldeformular!A72)</f>
        <v/>
      </c>
      <c r="B64" s="192" t="str">
        <f>IF($A64="","",Meldeformular!B72)</f>
        <v/>
      </c>
      <c r="C64" s="193" t="str">
        <f>IF($A64="","",Meldeformular!C72)</f>
        <v/>
      </c>
      <c r="D64" s="193" t="str">
        <f>IF($A64="","",'allg. Daten'!$C$6)</f>
        <v/>
      </c>
      <c r="E64" s="193" t="str">
        <f>IF($A64="","",Meldeformular!D72)</f>
        <v/>
      </c>
      <c r="F64" s="194" t="str">
        <f>IF($A64="","",Meldeformular!E72)</f>
        <v/>
      </c>
      <c r="G64" s="193" t="str">
        <f>IF($A64="","",Meldeformular!F72)</f>
        <v/>
      </c>
      <c r="H64" s="193" t="str">
        <f>IF($A64="","",IF(Meldeformular!J72="","",Meldeformular!J72))</f>
        <v/>
      </c>
      <c r="I64" s="193" t="str">
        <f>IF($A64="","",IF(Meldeformular!K72="","",Meldeformular!K72))</f>
        <v/>
      </c>
      <c r="J64" s="193" t="str">
        <f>IF($A64="","",IF(Meldeformular!L72="","",Meldeformular!L72))</f>
        <v/>
      </c>
      <c r="K64" s="193" t="str">
        <f>IF($A64="","",IF(Meldeformular!M72="","",Meldeformular!M72))</f>
        <v/>
      </c>
      <c r="L64" s="193" t="str">
        <f>IF($A64="","",IF(Meldeformular!N72="","",Meldeformular!N72))</f>
        <v/>
      </c>
      <c r="M64" s="193" t="str">
        <f>IF($A64="","",IF(Meldeformular!O72="","",Meldeformular!O72))</f>
        <v/>
      </c>
      <c r="N64" s="193" t="str">
        <f>IF($A64="","",IF(Meldeformular!P72="","",Meldeformular!P72))</f>
        <v/>
      </c>
      <c r="O64" s="193" t="str">
        <f>IF($A64="","",IF(Meldeformular!Q72="","",Meldeformular!Q72))</f>
        <v/>
      </c>
      <c r="P64" s="193" t="str">
        <f>IF($A64="","",IF(Meldeformular!R72="","",Meldeformular!R72))</f>
        <v/>
      </c>
      <c r="Q64" s="193" t="str">
        <f>IF($A64="","",IF(Meldeformular!S72="","",Meldeformular!S72))</f>
        <v/>
      </c>
      <c r="R64" s="193" t="str">
        <f>IF($A64="","",IF(Meldeformular!T72="","",Meldeformular!T72))</f>
        <v/>
      </c>
      <c r="S64" s="193" t="str">
        <f>IF($A64="","",IF(Meldeformular!U72="","",Meldeformular!U72))</f>
        <v/>
      </c>
      <c r="T64" s="193" t="str">
        <f>IF($A64="","",IF(Meldeformular!V72="","",Meldeformular!V72))</f>
        <v/>
      </c>
      <c r="U64" s="193" t="str">
        <f>IF($A64="","",IF(Meldeformular!W72="","",Meldeformular!W72))</f>
        <v/>
      </c>
    </row>
    <row r="65" spans="1:21" x14ac:dyDescent="0.2">
      <c r="A65" s="188" t="str">
        <f>IF(Meldeformular!B73="","",Meldeformular!A73)</f>
        <v/>
      </c>
      <c r="B65" s="192" t="str">
        <f>IF($A65="","",Meldeformular!B73)</f>
        <v/>
      </c>
      <c r="C65" s="193" t="str">
        <f>IF($A65="","",Meldeformular!C73)</f>
        <v/>
      </c>
      <c r="D65" s="193" t="str">
        <f>IF($A65="","",'allg. Daten'!$C$6)</f>
        <v/>
      </c>
      <c r="E65" s="193" t="str">
        <f>IF($A65="","",Meldeformular!D73)</f>
        <v/>
      </c>
      <c r="F65" s="194" t="str">
        <f>IF($A65="","",Meldeformular!E73)</f>
        <v/>
      </c>
      <c r="G65" s="193" t="str">
        <f>IF($A65="","",Meldeformular!F73)</f>
        <v/>
      </c>
      <c r="H65" s="193" t="str">
        <f>IF($A65="","",IF(Meldeformular!J73="","",Meldeformular!J73))</f>
        <v/>
      </c>
      <c r="I65" s="193" t="str">
        <f>IF($A65="","",IF(Meldeformular!K73="","",Meldeformular!K73))</f>
        <v/>
      </c>
      <c r="J65" s="193" t="str">
        <f>IF($A65="","",IF(Meldeformular!L73="","",Meldeformular!L73))</f>
        <v/>
      </c>
      <c r="K65" s="193" t="str">
        <f>IF($A65="","",IF(Meldeformular!M73="","",Meldeformular!M73))</f>
        <v/>
      </c>
      <c r="L65" s="193" t="str">
        <f>IF($A65="","",IF(Meldeformular!N73="","",Meldeformular!N73))</f>
        <v/>
      </c>
      <c r="M65" s="193" t="str">
        <f>IF($A65="","",IF(Meldeformular!O73="","",Meldeformular!O73))</f>
        <v/>
      </c>
      <c r="N65" s="193" t="str">
        <f>IF($A65="","",IF(Meldeformular!P73="","",Meldeformular!P73))</f>
        <v/>
      </c>
      <c r="O65" s="193" t="str">
        <f>IF($A65="","",IF(Meldeformular!Q73="","",Meldeformular!Q73))</f>
        <v/>
      </c>
      <c r="P65" s="193" t="str">
        <f>IF($A65="","",IF(Meldeformular!R73="","",Meldeformular!R73))</f>
        <v/>
      </c>
      <c r="Q65" s="193" t="str">
        <f>IF($A65="","",IF(Meldeformular!S73="","",Meldeformular!S73))</f>
        <v/>
      </c>
      <c r="R65" s="193" t="str">
        <f>IF($A65="","",IF(Meldeformular!T73="","",Meldeformular!T73))</f>
        <v/>
      </c>
      <c r="S65" s="193" t="str">
        <f>IF($A65="","",IF(Meldeformular!U73="","",Meldeformular!U73))</f>
        <v/>
      </c>
      <c r="T65" s="193" t="str">
        <f>IF($A65="","",IF(Meldeformular!V73="","",Meldeformular!V73))</f>
        <v/>
      </c>
      <c r="U65" s="193" t="str">
        <f>IF($A65="","",IF(Meldeformular!W73="","",Meldeformular!W73))</f>
        <v/>
      </c>
    </row>
    <row r="66" spans="1:21" x14ac:dyDescent="0.2">
      <c r="A66" s="188" t="str">
        <f>IF(Meldeformular!B74="","",Meldeformular!A74)</f>
        <v/>
      </c>
      <c r="B66" s="192" t="str">
        <f>IF($A66="","",Meldeformular!B74)</f>
        <v/>
      </c>
      <c r="C66" s="193" t="str">
        <f>IF($A66="","",Meldeformular!C74)</f>
        <v/>
      </c>
      <c r="D66" s="193" t="str">
        <f>IF($A66="","",'allg. Daten'!$C$6)</f>
        <v/>
      </c>
      <c r="E66" s="193" t="str">
        <f>IF($A66="","",Meldeformular!D74)</f>
        <v/>
      </c>
      <c r="F66" s="194" t="str">
        <f>IF($A66="","",Meldeformular!E74)</f>
        <v/>
      </c>
      <c r="G66" s="193" t="str">
        <f>IF($A66="","",Meldeformular!F74)</f>
        <v/>
      </c>
      <c r="H66" s="193" t="str">
        <f>IF($A66="","",IF(Meldeformular!J74="","",Meldeformular!J74))</f>
        <v/>
      </c>
      <c r="I66" s="193" t="str">
        <f>IF($A66="","",IF(Meldeformular!K74="","",Meldeformular!K74))</f>
        <v/>
      </c>
      <c r="J66" s="193" t="str">
        <f>IF($A66="","",IF(Meldeformular!L74="","",Meldeformular!L74))</f>
        <v/>
      </c>
      <c r="K66" s="193" t="str">
        <f>IF($A66="","",IF(Meldeformular!M74="","",Meldeformular!M74))</f>
        <v/>
      </c>
      <c r="L66" s="193" t="str">
        <f>IF($A66="","",IF(Meldeformular!N74="","",Meldeformular!N74))</f>
        <v/>
      </c>
      <c r="M66" s="193" t="str">
        <f>IF($A66="","",IF(Meldeformular!O74="","",Meldeformular!O74))</f>
        <v/>
      </c>
      <c r="N66" s="193" t="str">
        <f>IF($A66="","",IF(Meldeformular!P74="","",Meldeformular!P74))</f>
        <v/>
      </c>
      <c r="O66" s="193" t="str">
        <f>IF($A66="","",IF(Meldeformular!Q74="","",Meldeformular!Q74))</f>
        <v/>
      </c>
      <c r="P66" s="193" t="str">
        <f>IF($A66="","",IF(Meldeformular!R74="","",Meldeformular!R74))</f>
        <v/>
      </c>
      <c r="Q66" s="193" t="str">
        <f>IF($A66="","",IF(Meldeformular!S74="","",Meldeformular!S74))</f>
        <v/>
      </c>
      <c r="R66" s="193" t="str">
        <f>IF($A66="","",IF(Meldeformular!T74="","",Meldeformular!T74))</f>
        <v/>
      </c>
      <c r="S66" s="193" t="str">
        <f>IF($A66="","",IF(Meldeformular!U74="","",Meldeformular!U74))</f>
        <v/>
      </c>
      <c r="T66" s="193" t="str">
        <f>IF($A66="","",IF(Meldeformular!V74="","",Meldeformular!V74))</f>
        <v/>
      </c>
      <c r="U66" s="193" t="str">
        <f>IF($A66="","",IF(Meldeformular!W74="","",Meldeformular!W74))</f>
        <v/>
      </c>
    </row>
    <row r="67" spans="1:21" x14ac:dyDescent="0.2">
      <c r="A67" s="188" t="str">
        <f>IF(Meldeformular!B75="","",Meldeformular!A75)</f>
        <v/>
      </c>
      <c r="B67" s="192" t="str">
        <f>IF($A67="","",Meldeformular!B75)</f>
        <v/>
      </c>
      <c r="C67" s="193" t="str">
        <f>IF($A67="","",Meldeformular!C75)</f>
        <v/>
      </c>
      <c r="D67" s="193" t="str">
        <f>IF($A67="","",'allg. Daten'!$C$6)</f>
        <v/>
      </c>
      <c r="E67" s="193" t="str">
        <f>IF($A67="","",Meldeformular!D75)</f>
        <v/>
      </c>
      <c r="F67" s="194" t="str">
        <f>IF($A67="","",Meldeformular!E75)</f>
        <v/>
      </c>
      <c r="G67" s="193" t="str">
        <f>IF($A67="","",Meldeformular!F75)</f>
        <v/>
      </c>
      <c r="H67" s="193" t="str">
        <f>IF($A67="","",IF(Meldeformular!J75="","",Meldeformular!J75))</f>
        <v/>
      </c>
      <c r="I67" s="193" t="str">
        <f>IF($A67="","",IF(Meldeformular!K75="","",Meldeformular!K75))</f>
        <v/>
      </c>
      <c r="J67" s="193" t="str">
        <f>IF($A67="","",IF(Meldeformular!L75="","",Meldeformular!L75))</f>
        <v/>
      </c>
      <c r="K67" s="193" t="str">
        <f>IF($A67="","",IF(Meldeformular!M75="","",Meldeformular!M75))</f>
        <v/>
      </c>
      <c r="L67" s="193" t="str">
        <f>IF($A67="","",IF(Meldeformular!N75="","",Meldeformular!N75))</f>
        <v/>
      </c>
      <c r="M67" s="193" t="str">
        <f>IF($A67="","",IF(Meldeformular!O75="","",Meldeformular!O75))</f>
        <v/>
      </c>
      <c r="N67" s="193" t="str">
        <f>IF($A67="","",IF(Meldeformular!P75="","",Meldeformular!P75))</f>
        <v/>
      </c>
      <c r="O67" s="193" t="str">
        <f>IF($A67="","",IF(Meldeformular!Q75="","",Meldeformular!Q75))</f>
        <v/>
      </c>
      <c r="P67" s="193" t="str">
        <f>IF($A67="","",IF(Meldeformular!R75="","",Meldeformular!R75))</f>
        <v/>
      </c>
      <c r="Q67" s="193" t="str">
        <f>IF($A67="","",IF(Meldeformular!S75="","",Meldeformular!S75))</f>
        <v/>
      </c>
      <c r="R67" s="193" t="str">
        <f>IF($A67="","",IF(Meldeformular!T75="","",Meldeformular!T75))</f>
        <v/>
      </c>
      <c r="S67" s="193" t="str">
        <f>IF($A67="","",IF(Meldeformular!U75="","",Meldeformular!U75))</f>
        <v/>
      </c>
      <c r="T67" s="193" t="str">
        <f>IF($A67="","",IF(Meldeformular!V75="","",Meldeformular!V75))</f>
        <v/>
      </c>
      <c r="U67" s="193" t="str">
        <f>IF($A67="","",IF(Meldeformular!W75="","",Meldeformular!W75))</f>
        <v/>
      </c>
    </row>
    <row r="68" spans="1:21" x14ac:dyDescent="0.2">
      <c r="A68" s="188" t="str">
        <f>IF(Meldeformular!B76="","",Meldeformular!A76)</f>
        <v/>
      </c>
      <c r="B68" s="192" t="str">
        <f>IF($A68="","",Meldeformular!B76)</f>
        <v/>
      </c>
      <c r="C68" s="193" t="str">
        <f>IF($A68="","",Meldeformular!C76)</f>
        <v/>
      </c>
      <c r="D68" s="193" t="str">
        <f>IF($A68="","",'allg. Daten'!$C$6)</f>
        <v/>
      </c>
      <c r="E68" s="193" t="str">
        <f>IF($A68="","",Meldeformular!D76)</f>
        <v/>
      </c>
      <c r="F68" s="194" t="str">
        <f>IF($A68="","",Meldeformular!E76)</f>
        <v/>
      </c>
      <c r="G68" s="193" t="str">
        <f>IF($A68="","",Meldeformular!F76)</f>
        <v/>
      </c>
      <c r="H68" s="193" t="str">
        <f>IF($A68="","",IF(Meldeformular!J76="","",Meldeformular!J76))</f>
        <v/>
      </c>
      <c r="I68" s="193" t="str">
        <f>IF($A68="","",IF(Meldeformular!K76="","",Meldeformular!K76))</f>
        <v/>
      </c>
      <c r="J68" s="193" t="str">
        <f>IF($A68="","",IF(Meldeformular!L76="","",Meldeformular!L76))</f>
        <v/>
      </c>
      <c r="K68" s="193" t="str">
        <f>IF($A68="","",IF(Meldeformular!M76="","",Meldeformular!M76))</f>
        <v/>
      </c>
      <c r="L68" s="193" t="str">
        <f>IF($A68="","",IF(Meldeformular!N76="","",Meldeformular!N76))</f>
        <v/>
      </c>
      <c r="M68" s="193" t="str">
        <f>IF($A68="","",IF(Meldeformular!O76="","",Meldeformular!O76))</f>
        <v/>
      </c>
      <c r="N68" s="193" t="str">
        <f>IF($A68="","",IF(Meldeformular!P76="","",Meldeformular!P76))</f>
        <v/>
      </c>
      <c r="O68" s="193" t="str">
        <f>IF($A68="","",IF(Meldeformular!Q76="","",Meldeformular!Q76))</f>
        <v/>
      </c>
      <c r="P68" s="193" t="str">
        <f>IF($A68="","",IF(Meldeformular!R76="","",Meldeformular!R76))</f>
        <v/>
      </c>
      <c r="Q68" s="193" t="str">
        <f>IF($A68="","",IF(Meldeformular!S76="","",Meldeformular!S76))</f>
        <v/>
      </c>
      <c r="R68" s="193" t="str">
        <f>IF($A68="","",IF(Meldeformular!T76="","",Meldeformular!T76))</f>
        <v/>
      </c>
      <c r="S68" s="193" t="str">
        <f>IF($A68="","",IF(Meldeformular!U76="","",Meldeformular!U76))</f>
        <v/>
      </c>
      <c r="T68" s="193" t="str">
        <f>IF($A68="","",IF(Meldeformular!V76="","",Meldeformular!V76))</f>
        <v/>
      </c>
      <c r="U68" s="193" t="str">
        <f>IF($A68="","",IF(Meldeformular!W76="","",Meldeformular!W76))</f>
        <v/>
      </c>
    </row>
    <row r="69" spans="1:21" x14ac:dyDescent="0.2">
      <c r="A69" s="188" t="str">
        <f>IF(Meldeformular!B77="","",Meldeformular!A77)</f>
        <v/>
      </c>
      <c r="B69" s="192" t="str">
        <f>IF($A69="","",Meldeformular!B77)</f>
        <v/>
      </c>
      <c r="C69" s="193" t="str">
        <f>IF($A69="","",Meldeformular!C77)</f>
        <v/>
      </c>
      <c r="D69" s="193" t="str">
        <f>IF($A69="","",'allg. Daten'!$C$6)</f>
        <v/>
      </c>
      <c r="E69" s="193" t="str">
        <f>IF($A69="","",Meldeformular!D77)</f>
        <v/>
      </c>
      <c r="F69" s="194" t="str">
        <f>IF($A69="","",Meldeformular!E77)</f>
        <v/>
      </c>
      <c r="G69" s="193" t="str">
        <f>IF($A69="","",Meldeformular!F77)</f>
        <v/>
      </c>
      <c r="H69" s="193" t="str">
        <f>IF($A69="","",IF(Meldeformular!J77="","",Meldeformular!J77))</f>
        <v/>
      </c>
      <c r="I69" s="193" t="str">
        <f>IF($A69="","",IF(Meldeformular!K77="","",Meldeformular!K77))</f>
        <v/>
      </c>
      <c r="J69" s="193" t="str">
        <f>IF($A69="","",IF(Meldeformular!L77="","",Meldeformular!L77))</f>
        <v/>
      </c>
      <c r="K69" s="193" t="str">
        <f>IF($A69="","",IF(Meldeformular!M77="","",Meldeformular!M77))</f>
        <v/>
      </c>
      <c r="L69" s="193" t="str">
        <f>IF($A69="","",IF(Meldeformular!N77="","",Meldeformular!N77))</f>
        <v/>
      </c>
      <c r="M69" s="193" t="str">
        <f>IF($A69="","",IF(Meldeformular!O77="","",Meldeformular!O77))</f>
        <v/>
      </c>
      <c r="N69" s="193" t="str">
        <f>IF($A69="","",IF(Meldeformular!P77="","",Meldeformular!P77))</f>
        <v/>
      </c>
      <c r="O69" s="193" t="str">
        <f>IF($A69="","",IF(Meldeformular!Q77="","",Meldeformular!Q77))</f>
        <v/>
      </c>
      <c r="P69" s="193" t="str">
        <f>IF($A69="","",IF(Meldeformular!R77="","",Meldeformular!R77))</f>
        <v/>
      </c>
      <c r="Q69" s="193" t="str">
        <f>IF($A69="","",IF(Meldeformular!S77="","",Meldeformular!S77))</f>
        <v/>
      </c>
      <c r="R69" s="193" t="str">
        <f>IF($A69="","",IF(Meldeformular!T77="","",Meldeformular!T77))</f>
        <v/>
      </c>
      <c r="S69" s="193" t="str">
        <f>IF($A69="","",IF(Meldeformular!U77="","",Meldeformular!U77))</f>
        <v/>
      </c>
      <c r="T69" s="193" t="str">
        <f>IF($A69="","",IF(Meldeformular!V77="","",Meldeformular!V77))</f>
        <v/>
      </c>
      <c r="U69" s="193" t="str">
        <f>IF($A69="","",IF(Meldeformular!W77="","",Meldeformular!W77))</f>
        <v/>
      </c>
    </row>
    <row r="70" spans="1:21" x14ac:dyDescent="0.2">
      <c r="A70" s="188" t="str">
        <f>IF(Meldeformular!B78="","",Meldeformular!A78)</f>
        <v/>
      </c>
      <c r="B70" s="192" t="str">
        <f>IF($A70="","",Meldeformular!B78)</f>
        <v/>
      </c>
      <c r="C70" s="193" t="str">
        <f>IF($A70="","",Meldeformular!C78)</f>
        <v/>
      </c>
      <c r="D70" s="193" t="str">
        <f>IF($A70="","",'allg. Daten'!$C$6)</f>
        <v/>
      </c>
      <c r="E70" s="193" t="str">
        <f>IF($A70="","",Meldeformular!D78)</f>
        <v/>
      </c>
      <c r="F70" s="194" t="str">
        <f>IF($A70="","",Meldeformular!E78)</f>
        <v/>
      </c>
      <c r="G70" s="193" t="str">
        <f>IF($A70="","",Meldeformular!F78)</f>
        <v/>
      </c>
      <c r="H70" s="193" t="str">
        <f>IF($A70="","",IF(Meldeformular!J78="","",Meldeformular!J78))</f>
        <v/>
      </c>
      <c r="I70" s="193" t="str">
        <f>IF($A70="","",IF(Meldeformular!K78="","",Meldeformular!K78))</f>
        <v/>
      </c>
      <c r="J70" s="193" t="str">
        <f>IF($A70="","",IF(Meldeformular!L78="","",Meldeformular!L78))</f>
        <v/>
      </c>
      <c r="K70" s="193" t="str">
        <f>IF($A70="","",IF(Meldeformular!M78="","",Meldeformular!M78))</f>
        <v/>
      </c>
      <c r="L70" s="193" t="str">
        <f>IF($A70="","",IF(Meldeformular!N78="","",Meldeformular!N78))</f>
        <v/>
      </c>
      <c r="M70" s="193" t="str">
        <f>IF($A70="","",IF(Meldeformular!O78="","",Meldeformular!O78))</f>
        <v/>
      </c>
      <c r="N70" s="193" t="str">
        <f>IF($A70="","",IF(Meldeformular!P78="","",Meldeformular!P78))</f>
        <v/>
      </c>
      <c r="O70" s="193" t="str">
        <f>IF($A70="","",IF(Meldeformular!Q78="","",Meldeformular!Q78))</f>
        <v/>
      </c>
      <c r="P70" s="193" t="str">
        <f>IF($A70="","",IF(Meldeformular!R78="","",Meldeformular!R78))</f>
        <v/>
      </c>
      <c r="Q70" s="193" t="str">
        <f>IF($A70="","",IF(Meldeformular!S78="","",Meldeformular!S78))</f>
        <v/>
      </c>
      <c r="R70" s="193" t="str">
        <f>IF($A70="","",IF(Meldeformular!T78="","",Meldeformular!T78))</f>
        <v/>
      </c>
      <c r="S70" s="193" t="str">
        <f>IF($A70="","",IF(Meldeformular!U78="","",Meldeformular!U78))</f>
        <v/>
      </c>
      <c r="T70" s="193" t="str">
        <f>IF($A70="","",IF(Meldeformular!V78="","",Meldeformular!V78))</f>
        <v/>
      </c>
      <c r="U70" s="193" t="str">
        <f>IF($A70="","",IF(Meldeformular!W78="","",Meldeformular!W78))</f>
        <v/>
      </c>
    </row>
    <row r="71" spans="1:21" x14ac:dyDescent="0.2">
      <c r="A71" s="188" t="str">
        <f>IF(Meldeformular!B79="","",Meldeformular!A79)</f>
        <v/>
      </c>
      <c r="B71" s="192" t="str">
        <f>IF($A71="","",Meldeformular!B79)</f>
        <v/>
      </c>
      <c r="C71" s="193" t="str">
        <f>IF($A71="","",Meldeformular!C79)</f>
        <v/>
      </c>
      <c r="D71" s="193" t="str">
        <f>IF($A71="","",'allg. Daten'!$C$6)</f>
        <v/>
      </c>
      <c r="E71" s="193" t="str">
        <f>IF($A71="","",Meldeformular!D79)</f>
        <v/>
      </c>
      <c r="F71" s="194" t="str">
        <f>IF($A71="","",Meldeformular!E79)</f>
        <v/>
      </c>
      <c r="G71" s="193" t="str">
        <f>IF($A71="","",Meldeformular!F79)</f>
        <v/>
      </c>
      <c r="H71" s="193" t="str">
        <f>IF($A71="","",IF(Meldeformular!J79="","",Meldeformular!J79))</f>
        <v/>
      </c>
      <c r="I71" s="193" t="str">
        <f>IF($A71="","",IF(Meldeformular!K79="","",Meldeformular!K79))</f>
        <v/>
      </c>
      <c r="J71" s="193" t="str">
        <f>IF($A71="","",IF(Meldeformular!L79="","",Meldeformular!L79))</f>
        <v/>
      </c>
      <c r="K71" s="193" t="str">
        <f>IF($A71="","",IF(Meldeformular!M79="","",Meldeformular!M79))</f>
        <v/>
      </c>
      <c r="L71" s="193" t="str">
        <f>IF($A71="","",IF(Meldeformular!N79="","",Meldeformular!N79))</f>
        <v/>
      </c>
      <c r="M71" s="193" t="str">
        <f>IF($A71="","",IF(Meldeformular!O79="","",Meldeformular!O79))</f>
        <v/>
      </c>
      <c r="N71" s="193" t="str">
        <f>IF($A71="","",IF(Meldeformular!P79="","",Meldeformular!P79))</f>
        <v/>
      </c>
      <c r="O71" s="193" t="str">
        <f>IF($A71="","",IF(Meldeformular!Q79="","",Meldeformular!Q79))</f>
        <v/>
      </c>
      <c r="P71" s="193" t="str">
        <f>IF($A71="","",IF(Meldeformular!R79="","",Meldeformular!R79))</f>
        <v/>
      </c>
      <c r="Q71" s="193" t="str">
        <f>IF($A71="","",IF(Meldeformular!S79="","",Meldeformular!S79))</f>
        <v/>
      </c>
      <c r="R71" s="193" t="str">
        <f>IF($A71="","",IF(Meldeformular!T79="","",Meldeformular!T79))</f>
        <v/>
      </c>
      <c r="S71" s="193" t="str">
        <f>IF($A71="","",IF(Meldeformular!U79="","",Meldeformular!U79))</f>
        <v/>
      </c>
      <c r="T71" s="193" t="str">
        <f>IF($A71="","",IF(Meldeformular!V79="","",Meldeformular!V79))</f>
        <v/>
      </c>
      <c r="U71" s="193" t="str">
        <f>IF($A71="","",IF(Meldeformular!W79="","",Meldeformular!W79))</f>
        <v/>
      </c>
    </row>
    <row r="72" spans="1:21" x14ac:dyDescent="0.2">
      <c r="A72" s="188" t="str">
        <f>IF(Meldeformular!B80="","",Meldeformular!A80)</f>
        <v/>
      </c>
      <c r="B72" s="192" t="str">
        <f>IF($A72="","",Meldeformular!B80)</f>
        <v/>
      </c>
      <c r="C72" s="193" t="str">
        <f>IF($A72="","",Meldeformular!C80)</f>
        <v/>
      </c>
      <c r="D72" s="193" t="str">
        <f>IF($A72="","",'allg. Daten'!$C$6)</f>
        <v/>
      </c>
      <c r="E72" s="193" t="str">
        <f>IF($A72="","",Meldeformular!D80)</f>
        <v/>
      </c>
      <c r="F72" s="194" t="str">
        <f>IF($A72="","",Meldeformular!E80)</f>
        <v/>
      </c>
      <c r="G72" s="193" t="str">
        <f>IF($A72="","",Meldeformular!F80)</f>
        <v/>
      </c>
      <c r="H72" s="193" t="str">
        <f>IF($A72="","",IF(Meldeformular!J80="","",Meldeformular!J80))</f>
        <v/>
      </c>
      <c r="I72" s="193" t="str">
        <f>IF($A72="","",IF(Meldeformular!K80="","",Meldeformular!K80))</f>
        <v/>
      </c>
      <c r="J72" s="193" t="str">
        <f>IF($A72="","",IF(Meldeformular!L80="","",Meldeformular!L80))</f>
        <v/>
      </c>
      <c r="K72" s="193" t="str">
        <f>IF($A72="","",IF(Meldeformular!M80="","",Meldeformular!M80))</f>
        <v/>
      </c>
      <c r="L72" s="193" t="str">
        <f>IF($A72="","",IF(Meldeformular!N80="","",Meldeformular!N80))</f>
        <v/>
      </c>
      <c r="M72" s="193" t="str">
        <f>IF($A72="","",IF(Meldeformular!O80="","",Meldeformular!O80))</f>
        <v/>
      </c>
      <c r="N72" s="193" t="str">
        <f>IF($A72="","",IF(Meldeformular!P80="","",Meldeformular!P80))</f>
        <v/>
      </c>
      <c r="O72" s="193" t="str">
        <f>IF($A72="","",IF(Meldeformular!Q80="","",Meldeformular!Q80))</f>
        <v/>
      </c>
      <c r="P72" s="193" t="str">
        <f>IF($A72="","",IF(Meldeformular!R80="","",Meldeformular!R80))</f>
        <v/>
      </c>
      <c r="Q72" s="193" t="str">
        <f>IF($A72="","",IF(Meldeformular!S80="","",Meldeformular!S80))</f>
        <v/>
      </c>
      <c r="R72" s="193" t="str">
        <f>IF($A72="","",IF(Meldeformular!T80="","",Meldeformular!T80))</f>
        <v/>
      </c>
      <c r="S72" s="193" t="str">
        <f>IF($A72="","",IF(Meldeformular!U80="","",Meldeformular!U80))</f>
        <v/>
      </c>
      <c r="T72" s="193" t="str">
        <f>IF($A72="","",IF(Meldeformular!V80="","",Meldeformular!V80))</f>
        <v/>
      </c>
      <c r="U72" s="193" t="str">
        <f>IF($A72="","",IF(Meldeformular!W80="","",Meldeformular!W80))</f>
        <v/>
      </c>
    </row>
    <row r="73" spans="1:21" x14ac:dyDescent="0.2">
      <c r="A73" s="188" t="str">
        <f>IF(Meldeformular!B81="","",Meldeformular!A81)</f>
        <v/>
      </c>
      <c r="B73" s="192" t="str">
        <f>IF($A73="","",Meldeformular!B81)</f>
        <v/>
      </c>
      <c r="C73" s="193" t="str">
        <f>IF($A73="","",Meldeformular!C81)</f>
        <v/>
      </c>
      <c r="D73" s="193" t="str">
        <f>IF($A73="","",'allg. Daten'!$C$6)</f>
        <v/>
      </c>
      <c r="E73" s="193" t="str">
        <f>IF($A73="","",Meldeformular!D81)</f>
        <v/>
      </c>
      <c r="F73" s="194" t="str">
        <f>IF($A73="","",Meldeformular!E81)</f>
        <v/>
      </c>
      <c r="G73" s="193" t="str">
        <f>IF($A73="","",Meldeformular!F81)</f>
        <v/>
      </c>
      <c r="H73" s="193" t="str">
        <f>IF($A73="","",IF(Meldeformular!J81="","",Meldeformular!J81))</f>
        <v/>
      </c>
      <c r="I73" s="193" t="str">
        <f>IF($A73="","",IF(Meldeformular!K81="","",Meldeformular!K81))</f>
        <v/>
      </c>
      <c r="J73" s="193" t="str">
        <f>IF($A73="","",IF(Meldeformular!L81="","",Meldeformular!L81))</f>
        <v/>
      </c>
      <c r="K73" s="193" t="str">
        <f>IF($A73="","",IF(Meldeformular!M81="","",Meldeformular!M81))</f>
        <v/>
      </c>
      <c r="L73" s="193" t="str">
        <f>IF($A73="","",IF(Meldeformular!N81="","",Meldeformular!N81))</f>
        <v/>
      </c>
      <c r="M73" s="193" t="str">
        <f>IF($A73="","",IF(Meldeformular!O81="","",Meldeformular!O81))</f>
        <v/>
      </c>
      <c r="N73" s="193" t="str">
        <f>IF($A73="","",IF(Meldeformular!P81="","",Meldeformular!P81))</f>
        <v/>
      </c>
      <c r="O73" s="193" t="str">
        <f>IF($A73="","",IF(Meldeformular!Q81="","",Meldeformular!Q81))</f>
        <v/>
      </c>
      <c r="P73" s="193" t="str">
        <f>IF($A73="","",IF(Meldeformular!R81="","",Meldeformular!R81))</f>
        <v/>
      </c>
      <c r="Q73" s="193" t="str">
        <f>IF($A73="","",IF(Meldeformular!S81="","",Meldeformular!S81))</f>
        <v/>
      </c>
      <c r="R73" s="193" t="str">
        <f>IF($A73="","",IF(Meldeformular!T81="","",Meldeformular!T81))</f>
        <v/>
      </c>
      <c r="S73" s="193" t="str">
        <f>IF($A73="","",IF(Meldeformular!U81="","",Meldeformular!U81))</f>
        <v/>
      </c>
      <c r="T73" s="193" t="str">
        <f>IF($A73="","",IF(Meldeformular!V81="","",Meldeformular!V81))</f>
        <v/>
      </c>
      <c r="U73" s="193" t="str">
        <f>IF($A73="","",IF(Meldeformular!W81="","",Meldeformular!W81))</f>
        <v/>
      </c>
    </row>
    <row r="74" spans="1:21" x14ac:dyDescent="0.2">
      <c r="A74" s="188" t="str">
        <f>IF(Meldeformular!B82="","",Meldeformular!A82)</f>
        <v/>
      </c>
      <c r="B74" s="192" t="str">
        <f>IF($A74="","",Meldeformular!B82)</f>
        <v/>
      </c>
      <c r="C74" s="193" t="str">
        <f>IF($A74="","",Meldeformular!C82)</f>
        <v/>
      </c>
      <c r="D74" s="193" t="str">
        <f>IF($A74="","",'allg. Daten'!$C$6)</f>
        <v/>
      </c>
      <c r="E74" s="193" t="str">
        <f>IF($A74="","",Meldeformular!D82)</f>
        <v/>
      </c>
      <c r="F74" s="194" t="str">
        <f>IF($A74="","",Meldeformular!E82)</f>
        <v/>
      </c>
      <c r="G74" s="193" t="str">
        <f>IF($A74="","",Meldeformular!F82)</f>
        <v/>
      </c>
      <c r="H74" s="193" t="str">
        <f>IF($A74="","",IF(Meldeformular!J82="","",Meldeformular!J82))</f>
        <v/>
      </c>
      <c r="I74" s="193" t="str">
        <f>IF($A74="","",IF(Meldeformular!K82="","",Meldeformular!K82))</f>
        <v/>
      </c>
      <c r="J74" s="193" t="str">
        <f>IF($A74="","",IF(Meldeformular!L82="","",Meldeformular!L82))</f>
        <v/>
      </c>
      <c r="K74" s="193" t="str">
        <f>IF($A74="","",IF(Meldeformular!M82="","",Meldeformular!M82))</f>
        <v/>
      </c>
      <c r="L74" s="193" t="str">
        <f>IF($A74="","",IF(Meldeformular!N82="","",Meldeformular!N82))</f>
        <v/>
      </c>
      <c r="M74" s="193" t="str">
        <f>IF($A74="","",IF(Meldeformular!O82="","",Meldeformular!O82))</f>
        <v/>
      </c>
      <c r="N74" s="193" t="str">
        <f>IF($A74="","",IF(Meldeformular!P82="","",Meldeformular!P82))</f>
        <v/>
      </c>
      <c r="O74" s="193" t="str">
        <f>IF($A74="","",IF(Meldeformular!Q82="","",Meldeformular!Q82))</f>
        <v/>
      </c>
      <c r="P74" s="193" t="str">
        <f>IF($A74="","",IF(Meldeformular!R82="","",Meldeformular!R82))</f>
        <v/>
      </c>
      <c r="Q74" s="193" t="str">
        <f>IF($A74="","",IF(Meldeformular!S82="","",Meldeformular!S82))</f>
        <v/>
      </c>
      <c r="R74" s="193" t="str">
        <f>IF($A74="","",IF(Meldeformular!T82="","",Meldeformular!T82))</f>
        <v/>
      </c>
      <c r="S74" s="193" t="str">
        <f>IF($A74="","",IF(Meldeformular!U82="","",Meldeformular!U82))</f>
        <v/>
      </c>
      <c r="T74" s="193" t="str">
        <f>IF($A74="","",IF(Meldeformular!V82="","",Meldeformular!V82))</f>
        <v/>
      </c>
      <c r="U74" s="193" t="str">
        <f>IF($A74="","",IF(Meldeformular!W82="","",Meldeformular!W82))</f>
        <v/>
      </c>
    </row>
    <row r="75" spans="1:21" x14ac:dyDescent="0.2">
      <c r="A75" s="188" t="str">
        <f>IF(Meldeformular!B83="","",Meldeformular!A83)</f>
        <v/>
      </c>
      <c r="B75" s="192" t="str">
        <f>IF($A75="","",Meldeformular!B83)</f>
        <v/>
      </c>
      <c r="C75" s="193" t="str">
        <f>IF($A75="","",Meldeformular!C83)</f>
        <v/>
      </c>
      <c r="D75" s="193" t="str">
        <f>IF($A75="","",'allg. Daten'!$C$6)</f>
        <v/>
      </c>
      <c r="E75" s="193" t="str">
        <f>IF($A75="","",Meldeformular!D83)</f>
        <v/>
      </c>
      <c r="F75" s="194" t="str">
        <f>IF($A75="","",Meldeformular!E83)</f>
        <v/>
      </c>
      <c r="G75" s="193" t="str">
        <f>IF($A75="","",Meldeformular!F83)</f>
        <v/>
      </c>
      <c r="H75" s="193" t="str">
        <f>IF($A75="","",IF(Meldeformular!J83="","",Meldeformular!J83))</f>
        <v/>
      </c>
      <c r="I75" s="193" t="str">
        <f>IF($A75="","",IF(Meldeformular!K83="","",Meldeformular!K83))</f>
        <v/>
      </c>
      <c r="J75" s="193" t="str">
        <f>IF($A75="","",IF(Meldeformular!L83="","",Meldeformular!L83))</f>
        <v/>
      </c>
      <c r="K75" s="193" t="str">
        <f>IF($A75="","",IF(Meldeformular!M83="","",Meldeformular!M83))</f>
        <v/>
      </c>
      <c r="L75" s="193" t="str">
        <f>IF($A75="","",IF(Meldeformular!N83="","",Meldeformular!N83))</f>
        <v/>
      </c>
      <c r="M75" s="193" t="str">
        <f>IF($A75="","",IF(Meldeformular!O83="","",Meldeformular!O83))</f>
        <v/>
      </c>
      <c r="N75" s="193" t="str">
        <f>IF($A75="","",IF(Meldeformular!P83="","",Meldeformular!P83))</f>
        <v/>
      </c>
      <c r="O75" s="193" t="str">
        <f>IF($A75="","",IF(Meldeformular!Q83="","",Meldeformular!Q83))</f>
        <v/>
      </c>
      <c r="P75" s="193" t="str">
        <f>IF($A75="","",IF(Meldeformular!R83="","",Meldeformular!R83))</f>
        <v/>
      </c>
      <c r="Q75" s="193" t="str">
        <f>IF($A75="","",IF(Meldeformular!S83="","",Meldeformular!S83))</f>
        <v/>
      </c>
      <c r="R75" s="193" t="str">
        <f>IF($A75="","",IF(Meldeformular!T83="","",Meldeformular!T83))</f>
        <v/>
      </c>
      <c r="S75" s="193" t="str">
        <f>IF($A75="","",IF(Meldeformular!U83="","",Meldeformular!U83))</f>
        <v/>
      </c>
      <c r="T75" s="193" t="str">
        <f>IF($A75="","",IF(Meldeformular!V83="","",Meldeformular!V83))</f>
        <v/>
      </c>
      <c r="U75" s="193" t="str">
        <f>IF($A75="","",IF(Meldeformular!W83="","",Meldeformular!W83))</f>
        <v/>
      </c>
    </row>
    <row r="76" spans="1:21" x14ac:dyDescent="0.2">
      <c r="A76" s="188" t="str">
        <f>IF(Meldeformular!B84="","",Meldeformular!A84)</f>
        <v/>
      </c>
      <c r="B76" s="192" t="str">
        <f>IF($A76="","",Meldeformular!B84)</f>
        <v/>
      </c>
      <c r="C76" s="193" t="str">
        <f>IF($A76="","",Meldeformular!C84)</f>
        <v/>
      </c>
      <c r="D76" s="193" t="str">
        <f>IF($A76="","",'allg. Daten'!$C$6)</f>
        <v/>
      </c>
      <c r="E76" s="193" t="str">
        <f>IF($A76="","",Meldeformular!D84)</f>
        <v/>
      </c>
      <c r="F76" s="194" t="str">
        <f>IF($A76="","",Meldeformular!E84)</f>
        <v/>
      </c>
      <c r="G76" s="193" t="str">
        <f>IF($A76="","",Meldeformular!F84)</f>
        <v/>
      </c>
      <c r="H76" s="193" t="str">
        <f>IF($A76="","",IF(Meldeformular!J84="","",Meldeformular!J84))</f>
        <v/>
      </c>
      <c r="I76" s="193" t="str">
        <f>IF($A76="","",IF(Meldeformular!K84="","",Meldeformular!K84))</f>
        <v/>
      </c>
      <c r="J76" s="193" t="str">
        <f>IF($A76="","",IF(Meldeformular!L84="","",Meldeformular!L84))</f>
        <v/>
      </c>
      <c r="K76" s="193" t="str">
        <f>IF($A76="","",IF(Meldeformular!M84="","",Meldeformular!M84))</f>
        <v/>
      </c>
      <c r="L76" s="193" t="str">
        <f>IF($A76="","",IF(Meldeformular!N84="","",Meldeformular!N84))</f>
        <v/>
      </c>
      <c r="M76" s="193" t="str">
        <f>IF($A76="","",IF(Meldeformular!O84="","",Meldeformular!O84))</f>
        <v/>
      </c>
      <c r="N76" s="193" t="str">
        <f>IF($A76="","",IF(Meldeformular!P84="","",Meldeformular!P84))</f>
        <v/>
      </c>
      <c r="O76" s="193" t="str">
        <f>IF($A76="","",IF(Meldeformular!Q84="","",Meldeformular!Q84))</f>
        <v/>
      </c>
      <c r="P76" s="193" t="str">
        <f>IF($A76="","",IF(Meldeformular!R84="","",Meldeformular!R84))</f>
        <v/>
      </c>
      <c r="Q76" s="193" t="str">
        <f>IF($A76="","",IF(Meldeformular!S84="","",Meldeformular!S84))</f>
        <v/>
      </c>
      <c r="R76" s="193" t="str">
        <f>IF($A76="","",IF(Meldeformular!T84="","",Meldeformular!T84))</f>
        <v/>
      </c>
      <c r="S76" s="193" t="str">
        <f>IF($A76="","",IF(Meldeformular!U84="","",Meldeformular!U84))</f>
        <v/>
      </c>
      <c r="T76" s="193" t="str">
        <f>IF($A76="","",IF(Meldeformular!V84="","",Meldeformular!V84))</f>
        <v/>
      </c>
      <c r="U76" s="193" t="str">
        <f>IF($A76="","",IF(Meldeformular!W84="","",Meldeformular!W84))</f>
        <v/>
      </c>
    </row>
    <row r="77" spans="1:21" x14ac:dyDescent="0.2">
      <c r="A77" s="188" t="str">
        <f>IF(Meldeformular!B85="","",Meldeformular!A85)</f>
        <v/>
      </c>
      <c r="B77" s="192" t="str">
        <f>IF($A77="","",Meldeformular!B85)</f>
        <v/>
      </c>
      <c r="C77" s="193" t="str">
        <f>IF($A77="","",Meldeformular!C85)</f>
        <v/>
      </c>
      <c r="D77" s="193" t="str">
        <f>IF($A77="","",'allg. Daten'!$C$6)</f>
        <v/>
      </c>
      <c r="E77" s="193" t="str">
        <f>IF($A77="","",Meldeformular!D85)</f>
        <v/>
      </c>
      <c r="F77" s="194" t="str">
        <f>IF($A77="","",Meldeformular!E85)</f>
        <v/>
      </c>
      <c r="G77" s="193" t="str">
        <f>IF($A77="","",Meldeformular!F85)</f>
        <v/>
      </c>
      <c r="H77" s="193" t="str">
        <f>IF($A77="","",IF(Meldeformular!J85="","",Meldeformular!J85))</f>
        <v/>
      </c>
      <c r="I77" s="193" t="str">
        <f>IF($A77="","",IF(Meldeformular!K85="","",Meldeformular!K85))</f>
        <v/>
      </c>
      <c r="J77" s="193" t="str">
        <f>IF($A77="","",IF(Meldeformular!L85="","",Meldeformular!L85))</f>
        <v/>
      </c>
      <c r="K77" s="193" t="str">
        <f>IF($A77="","",IF(Meldeformular!M85="","",Meldeformular!M85))</f>
        <v/>
      </c>
      <c r="L77" s="193" t="str">
        <f>IF($A77="","",IF(Meldeformular!N85="","",Meldeformular!N85))</f>
        <v/>
      </c>
      <c r="M77" s="193" t="str">
        <f>IF($A77="","",IF(Meldeformular!O85="","",Meldeformular!O85))</f>
        <v/>
      </c>
      <c r="N77" s="193" t="str">
        <f>IF($A77="","",IF(Meldeformular!P85="","",Meldeformular!P85))</f>
        <v/>
      </c>
      <c r="O77" s="193" t="str">
        <f>IF($A77="","",IF(Meldeformular!Q85="","",Meldeformular!Q85))</f>
        <v/>
      </c>
      <c r="P77" s="193" t="str">
        <f>IF($A77="","",IF(Meldeformular!R85="","",Meldeformular!R85))</f>
        <v/>
      </c>
      <c r="Q77" s="193" t="str">
        <f>IF($A77="","",IF(Meldeformular!S85="","",Meldeformular!S85))</f>
        <v/>
      </c>
      <c r="R77" s="193" t="str">
        <f>IF($A77="","",IF(Meldeformular!T85="","",Meldeformular!T85))</f>
        <v/>
      </c>
      <c r="S77" s="193" t="str">
        <f>IF($A77="","",IF(Meldeformular!U85="","",Meldeformular!U85))</f>
        <v/>
      </c>
      <c r="T77" s="193" t="str">
        <f>IF($A77="","",IF(Meldeformular!V85="","",Meldeformular!V85))</f>
        <v/>
      </c>
      <c r="U77" s="193" t="str">
        <f>IF($A77="","",IF(Meldeformular!W85="","",Meldeformular!W85))</f>
        <v/>
      </c>
    </row>
    <row r="78" spans="1:21" x14ac:dyDescent="0.2">
      <c r="A78" s="188" t="str">
        <f>IF(Meldeformular!B86="","",Meldeformular!A86)</f>
        <v/>
      </c>
      <c r="B78" s="192" t="str">
        <f>IF($A78="","",Meldeformular!B86)</f>
        <v/>
      </c>
      <c r="C78" s="193" t="str">
        <f>IF($A78="","",Meldeformular!C86)</f>
        <v/>
      </c>
      <c r="D78" s="193" t="str">
        <f>IF($A78="","",'allg. Daten'!$C$6)</f>
        <v/>
      </c>
      <c r="E78" s="193" t="str">
        <f>IF($A78="","",Meldeformular!D86)</f>
        <v/>
      </c>
      <c r="F78" s="194" t="str">
        <f>IF($A78="","",Meldeformular!E86)</f>
        <v/>
      </c>
      <c r="G78" s="193" t="str">
        <f>IF($A78="","",Meldeformular!F86)</f>
        <v/>
      </c>
      <c r="H78" s="193" t="str">
        <f>IF($A78="","",IF(Meldeformular!J86="","",Meldeformular!J86))</f>
        <v/>
      </c>
      <c r="I78" s="193" t="str">
        <f>IF($A78="","",IF(Meldeformular!K86="","",Meldeformular!K86))</f>
        <v/>
      </c>
      <c r="J78" s="193" t="str">
        <f>IF($A78="","",IF(Meldeformular!L86="","",Meldeformular!L86))</f>
        <v/>
      </c>
      <c r="K78" s="193" t="str">
        <f>IF($A78="","",IF(Meldeformular!M86="","",Meldeformular!M86))</f>
        <v/>
      </c>
      <c r="L78" s="193" t="str">
        <f>IF($A78="","",IF(Meldeformular!N86="","",Meldeformular!N86))</f>
        <v/>
      </c>
      <c r="M78" s="193" t="str">
        <f>IF($A78="","",IF(Meldeformular!O86="","",Meldeformular!O86))</f>
        <v/>
      </c>
      <c r="N78" s="193" t="str">
        <f>IF($A78="","",IF(Meldeformular!P86="","",Meldeformular!P86))</f>
        <v/>
      </c>
      <c r="O78" s="193" t="str">
        <f>IF($A78="","",IF(Meldeformular!Q86="","",Meldeformular!Q86))</f>
        <v/>
      </c>
      <c r="P78" s="193" t="str">
        <f>IF($A78="","",IF(Meldeformular!R86="","",Meldeformular!R86))</f>
        <v/>
      </c>
      <c r="Q78" s="193" t="str">
        <f>IF($A78="","",IF(Meldeformular!S86="","",Meldeformular!S86))</f>
        <v/>
      </c>
      <c r="R78" s="193" t="str">
        <f>IF($A78="","",IF(Meldeformular!T86="","",Meldeformular!T86))</f>
        <v/>
      </c>
      <c r="S78" s="193" t="str">
        <f>IF($A78="","",IF(Meldeformular!U86="","",Meldeformular!U86))</f>
        <v/>
      </c>
      <c r="T78" s="193" t="str">
        <f>IF($A78="","",IF(Meldeformular!V86="","",Meldeformular!V86))</f>
        <v/>
      </c>
      <c r="U78" s="193" t="str">
        <f>IF($A78="","",IF(Meldeformular!W86="","",Meldeformular!W86))</f>
        <v/>
      </c>
    </row>
    <row r="79" spans="1:21" x14ac:dyDescent="0.2">
      <c r="A79" s="188" t="str">
        <f>IF(Meldeformular!B87="","",Meldeformular!A87)</f>
        <v/>
      </c>
      <c r="B79" s="192" t="str">
        <f>IF($A79="","",Meldeformular!B87)</f>
        <v/>
      </c>
      <c r="C79" s="193" t="str">
        <f>IF($A79="","",Meldeformular!C87)</f>
        <v/>
      </c>
      <c r="D79" s="193" t="str">
        <f>IF($A79="","",'allg. Daten'!$C$6)</f>
        <v/>
      </c>
      <c r="E79" s="193" t="str">
        <f>IF($A79="","",Meldeformular!D87)</f>
        <v/>
      </c>
      <c r="F79" s="194" t="str">
        <f>IF($A79="","",Meldeformular!E87)</f>
        <v/>
      </c>
      <c r="G79" s="193" t="str">
        <f>IF($A79="","",Meldeformular!F87)</f>
        <v/>
      </c>
      <c r="H79" s="193" t="str">
        <f>IF($A79="","",IF(Meldeformular!J87="","",Meldeformular!J87))</f>
        <v/>
      </c>
      <c r="I79" s="193" t="str">
        <f>IF($A79="","",IF(Meldeformular!K87="","",Meldeformular!K87))</f>
        <v/>
      </c>
      <c r="J79" s="193" t="str">
        <f>IF($A79="","",IF(Meldeformular!L87="","",Meldeformular!L87))</f>
        <v/>
      </c>
      <c r="K79" s="193" t="str">
        <f>IF($A79="","",IF(Meldeformular!M87="","",Meldeformular!M87))</f>
        <v/>
      </c>
      <c r="L79" s="193" t="str">
        <f>IF($A79="","",IF(Meldeformular!N87="","",Meldeformular!N87))</f>
        <v/>
      </c>
      <c r="M79" s="193" t="str">
        <f>IF($A79="","",IF(Meldeformular!O87="","",Meldeformular!O87))</f>
        <v/>
      </c>
      <c r="N79" s="193" t="str">
        <f>IF($A79="","",IF(Meldeformular!P87="","",Meldeformular!P87))</f>
        <v/>
      </c>
      <c r="O79" s="193" t="str">
        <f>IF($A79="","",IF(Meldeformular!Q87="","",Meldeformular!Q87))</f>
        <v/>
      </c>
      <c r="P79" s="193" t="str">
        <f>IF($A79="","",IF(Meldeformular!R87="","",Meldeformular!R87))</f>
        <v/>
      </c>
      <c r="Q79" s="193" t="str">
        <f>IF($A79="","",IF(Meldeformular!S87="","",Meldeformular!S87))</f>
        <v/>
      </c>
      <c r="R79" s="193" t="str">
        <f>IF($A79="","",IF(Meldeformular!T87="","",Meldeformular!T87))</f>
        <v/>
      </c>
      <c r="S79" s="193" t="str">
        <f>IF($A79="","",IF(Meldeformular!U87="","",Meldeformular!U87))</f>
        <v/>
      </c>
      <c r="T79" s="193" t="str">
        <f>IF($A79="","",IF(Meldeformular!V87="","",Meldeformular!V87))</f>
        <v/>
      </c>
      <c r="U79" s="193" t="str">
        <f>IF($A79="","",IF(Meldeformular!W87="","",Meldeformular!W87))</f>
        <v/>
      </c>
    </row>
    <row r="80" spans="1:21" x14ac:dyDescent="0.2">
      <c r="A80" s="188" t="str">
        <f>IF(Meldeformular!B88="","",Meldeformular!A88)</f>
        <v/>
      </c>
      <c r="B80" s="192" t="str">
        <f>IF($A80="","",Meldeformular!B88)</f>
        <v/>
      </c>
      <c r="C80" s="193" t="str">
        <f>IF($A80="","",Meldeformular!C88)</f>
        <v/>
      </c>
      <c r="D80" s="193" t="str">
        <f>IF($A80="","",'allg. Daten'!$C$6)</f>
        <v/>
      </c>
      <c r="E80" s="193" t="str">
        <f>IF($A80="","",Meldeformular!D88)</f>
        <v/>
      </c>
      <c r="F80" s="194" t="str">
        <f>IF($A80="","",Meldeformular!E88)</f>
        <v/>
      </c>
      <c r="G80" s="193" t="str">
        <f>IF($A80="","",Meldeformular!F88)</f>
        <v/>
      </c>
      <c r="H80" s="193" t="str">
        <f>IF($A80="","",IF(Meldeformular!J88="","",Meldeformular!J88))</f>
        <v/>
      </c>
      <c r="I80" s="193" t="str">
        <f>IF($A80="","",IF(Meldeformular!K88="","",Meldeformular!K88))</f>
        <v/>
      </c>
      <c r="J80" s="193" t="str">
        <f>IF($A80="","",IF(Meldeformular!L88="","",Meldeformular!L88))</f>
        <v/>
      </c>
      <c r="K80" s="193" t="str">
        <f>IF($A80="","",IF(Meldeformular!M88="","",Meldeformular!M88))</f>
        <v/>
      </c>
      <c r="L80" s="193" t="str">
        <f>IF($A80="","",IF(Meldeformular!N88="","",Meldeformular!N88))</f>
        <v/>
      </c>
      <c r="M80" s="193" t="str">
        <f>IF($A80="","",IF(Meldeformular!O88="","",Meldeformular!O88))</f>
        <v/>
      </c>
      <c r="N80" s="193" t="str">
        <f>IF($A80="","",IF(Meldeformular!P88="","",Meldeformular!P88))</f>
        <v/>
      </c>
      <c r="O80" s="193" t="str">
        <f>IF($A80="","",IF(Meldeformular!Q88="","",Meldeformular!Q88))</f>
        <v/>
      </c>
      <c r="P80" s="193" t="str">
        <f>IF($A80="","",IF(Meldeformular!R88="","",Meldeformular!R88))</f>
        <v/>
      </c>
      <c r="Q80" s="193" t="str">
        <f>IF($A80="","",IF(Meldeformular!S88="","",Meldeformular!S88))</f>
        <v/>
      </c>
      <c r="R80" s="193" t="str">
        <f>IF($A80="","",IF(Meldeformular!T88="","",Meldeformular!T88))</f>
        <v/>
      </c>
      <c r="S80" s="193" t="str">
        <f>IF($A80="","",IF(Meldeformular!U88="","",Meldeformular!U88))</f>
        <v/>
      </c>
      <c r="T80" s="193" t="str">
        <f>IF($A80="","",IF(Meldeformular!V88="","",Meldeformular!V88))</f>
        <v/>
      </c>
      <c r="U80" s="193" t="str">
        <f>IF($A80="","",IF(Meldeformular!W88="","",Meldeformular!W88))</f>
        <v/>
      </c>
    </row>
    <row r="81" spans="1:21" x14ac:dyDescent="0.2">
      <c r="A81" s="188" t="str">
        <f>IF(Meldeformular!B89="","",Meldeformular!A89)</f>
        <v/>
      </c>
      <c r="B81" s="192" t="str">
        <f>IF($A81="","",Meldeformular!B89)</f>
        <v/>
      </c>
      <c r="C81" s="193" t="str">
        <f>IF($A81="","",Meldeformular!C89)</f>
        <v/>
      </c>
      <c r="D81" s="193" t="str">
        <f>IF($A81="","",'allg. Daten'!$C$6)</f>
        <v/>
      </c>
      <c r="E81" s="193" t="str">
        <f>IF($A81="","",Meldeformular!D89)</f>
        <v/>
      </c>
      <c r="F81" s="194" t="str">
        <f>IF($A81="","",Meldeformular!E89)</f>
        <v/>
      </c>
      <c r="G81" s="193" t="str">
        <f>IF($A81="","",Meldeformular!F89)</f>
        <v/>
      </c>
      <c r="H81" s="193" t="str">
        <f>IF($A81="","",IF(Meldeformular!J89="","",Meldeformular!J89))</f>
        <v/>
      </c>
      <c r="I81" s="193" t="str">
        <f>IF($A81="","",IF(Meldeformular!K89="","",Meldeformular!K89))</f>
        <v/>
      </c>
      <c r="J81" s="193" t="str">
        <f>IF($A81="","",IF(Meldeformular!L89="","",Meldeformular!L89))</f>
        <v/>
      </c>
      <c r="K81" s="193" t="str">
        <f>IF($A81="","",IF(Meldeformular!M89="","",Meldeformular!M89))</f>
        <v/>
      </c>
      <c r="L81" s="193" t="str">
        <f>IF($A81="","",IF(Meldeformular!N89="","",Meldeformular!N89))</f>
        <v/>
      </c>
      <c r="M81" s="193" t="str">
        <f>IF($A81="","",IF(Meldeformular!O89="","",Meldeformular!O89))</f>
        <v/>
      </c>
      <c r="N81" s="193" t="str">
        <f>IF($A81="","",IF(Meldeformular!P89="","",Meldeformular!P89))</f>
        <v/>
      </c>
      <c r="O81" s="193" t="str">
        <f>IF($A81="","",IF(Meldeformular!Q89="","",Meldeformular!Q89))</f>
        <v/>
      </c>
      <c r="P81" s="193" t="str">
        <f>IF($A81="","",IF(Meldeformular!R89="","",Meldeformular!R89))</f>
        <v/>
      </c>
      <c r="Q81" s="193" t="str">
        <f>IF($A81="","",IF(Meldeformular!S89="","",Meldeformular!S89))</f>
        <v/>
      </c>
      <c r="R81" s="193" t="str">
        <f>IF($A81="","",IF(Meldeformular!T89="","",Meldeformular!T89))</f>
        <v/>
      </c>
      <c r="S81" s="193" t="str">
        <f>IF($A81="","",IF(Meldeformular!U89="","",Meldeformular!U89))</f>
        <v/>
      </c>
      <c r="T81" s="193" t="str">
        <f>IF($A81="","",IF(Meldeformular!V89="","",Meldeformular!V89))</f>
        <v/>
      </c>
      <c r="U81" s="193" t="str">
        <f>IF($A81="","",IF(Meldeformular!W89="","",Meldeformular!W89))</f>
        <v/>
      </c>
    </row>
    <row r="82" spans="1:21" x14ac:dyDescent="0.2">
      <c r="A82" s="188" t="str">
        <f>IF(Meldeformular!B90="","",Meldeformular!A90)</f>
        <v/>
      </c>
      <c r="B82" s="192" t="str">
        <f>IF($A82="","",Meldeformular!B90)</f>
        <v/>
      </c>
      <c r="C82" s="193" t="str">
        <f>IF($A82="","",Meldeformular!C90)</f>
        <v/>
      </c>
      <c r="D82" s="193" t="str">
        <f>IF($A82="","",'allg. Daten'!$C$6)</f>
        <v/>
      </c>
      <c r="E82" s="193" t="str">
        <f>IF($A82="","",Meldeformular!D90)</f>
        <v/>
      </c>
      <c r="F82" s="194" t="str">
        <f>IF($A82="","",Meldeformular!E90)</f>
        <v/>
      </c>
      <c r="G82" s="193" t="str">
        <f>IF($A82="","",Meldeformular!F90)</f>
        <v/>
      </c>
      <c r="H82" s="193" t="str">
        <f>IF($A82="","",IF(Meldeformular!J90="","",Meldeformular!J90))</f>
        <v/>
      </c>
      <c r="I82" s="193" t="str">
        <f>IF($A82="","",IF(Meldeformular!K90="","",Meldeformular!K90))</f>
        <v/>
      </c>
      <c r="J82" s="193" t="str">
        <f>IF($A82="","",IF(Meldeformular!L90="","",Meldeformular!L90))</f>
        <v/>
      </c>
      <c r="K82" s="193" t="str">
        <f>IF($A82="","",IF(Meldeformular!M90="","",Meldeformular!M90))</f>
        <v/>
      </c>
      <c r="L82" s="193" t="str">
        <f>IF($A82="","",IF(Meldeformular!N90="","",Meldeformular!N90))</f>
        <v/>
      </c>
      <c r="M82" s="193" t="str">
        <f>IF($A82="","",IF(Meldeformular!O90="","",Meldeformular!O90))</f>
        <v/>
      </c>
      <c r="N82" s="193" t="str">
        <f>IF($A82="","",IF(Meldeformular!P90="","",Meldeformular!P90))</f>
        <v/>
      </c>
      <c r="O82" s="193" t="str">
        <f>IF($A82="","",IF(Meldeformular!Q90="","",Meldeformular!Q90))</f>
        <v/>
      </c>
      <c r="P82" s="193" t="str">
        <f>IF($A82="","",IF(Meldeformular!R90="","",Meldeformular!R90))</f>
        <v/>
      </c>
      <c r="Q82" s="193" t="str">
        <f>IF($A82="","",IF(Meldeformular!S90="","",Meldeformular!S90))</f>
        <v/>
      </c>
      <c r="R82" s="193" t="str">
        <f>IF($A82="","",IF(Meldeformular!T90="","",Meldeformular!T90))</f>
        <v/>
      </c>
      <c r="S82" s="193" t="str">
        <f>IF($A82="","",IF(Meldeformular!U90="","",Meldeformular!U90))</f>
        <v/>
      </c>
      <c r="T82" s="193" t="str">
        <f>IF($A82="","",IF(Meldeformular!V90="","",Meldeformular!V90))</f>
        <v/>
      </c>
      <c r="U82" s="193" t="str">
        <f>IF($A82="","",IF(Meldeformular!W90="","",Meldeformular!W90))</f>
        <v/>
      </c>
    </row>
    <row r="83" spans="1:21" x14ac:dyDescent="0.2">
      <c r="A83" s="188" t="str">
        <f>IF(Meldeformular!B91="","",Meldeformular!A91)</f>
        <v/>
      </c>
      <c r="B83" s="192" t="str">
        <f>IF($A83="","",Meldeformular!B91)</f>
        <v/>
      </c>
      <c r="C83" s="193" t="str">
        <f>IF($A83="","",Meldeformular!C91)</f>
        <v/>
      </c>
      <c r="D83" s="193" t="str">
        <f>IF($A83="","",'allg. Daten'!$C$6)</f>
        <v/>
      </c>
      <c r="E83" s="193" t="str">
        <f>IF($A83="","",Meldeformular!D91)</f>
        <v/>
      </c>
      <c r="F83" s="194" t="str">
        <f>IF($A83="","",Meldeformular!E91)</f>
        <v/>
      </c>
      <c r="G83" s="193" t="str">
        <f>IF($A83="","",Meldeformular!F91)</f>
        <v/>
      </c>
      <c r="H83" s="193" t="str">
        <f>IF($A83="","",IF(Meldeformular!J91="","",Meldeformular!J91))</f>
        <v/>
      </c>
      <c r="I83" s="193" t="str">
        <f>IF($A83="","",IF(Meldeformular!K91="","",Meldeformular!K91))</f>
        <v/>
      </c>
      <c r="J83" s="193" t="str">
        <f>IF($A83="","",IF(Meldeformular!L91="","",Meldeformular!L91))</f>
        <v/>
      </c>
      <c r="K83" s="193" t="str">
        <f>IF($A83="","",IF(Meldeformular!M91="","",Meldeformular!M91))</f>
        <v/>
      </c>
      <c r="L83" s="193" t="str">
        <f>IF($A83="","",IF(Meldeformular!N91="","",Meldeformular!N91))</f>
        <v/>
      </c>
      <c r="M83" s="193" t="str">
        <f>IF($A83="","",IF(Meldeformular!O91="","",Meldeformular!O91))</f>
        <v/>
      </c>
      <c r="N83" s="193" t="str">
        <f>IF($A83="","",IF(Meldeformular!P91="","",Meldeformular!P91))</f>
        <v/>
      </c>
      <c r="O83" s="193" t="str">
        <f>IF($A83="","",IF(Meldeformular!Q91="","",Meldeformular!Q91))</f>
        <v/>
      </c>
      <c r="P83" s="193" t="str">
        <f>IF($A83="","",IF(Meldeformular!R91="","",Meldeformular!R91))</f>
        <v/>
      </c>
      <c r="Q83" s="193" t="str">
        <f>IF($A83="","",IF(Meldeformular!S91="","",Meldeformular!S91))</f>
        <v/>
      </c>
      <c r="R83" s="193" t="str">
        <f>IF($A83="","",IF(Meldeformular!T91="","",Meldeformular!T91))</f>
        <v/>
      </c>
      <c r="S83" s="193" t="str">
        <f>IF($A83="","",IF(Meldeformular!U91="","",Meldeformular!U91))</f>
        <v/>
      </c>
      <c r="T83" s="193" t="str">
        <f>IF($A83="","",IF(Meldeformular!V91="","",Meldeformular!V91))</f>
        <v/>
      </c>
      <c r="U83" s="193" t="str">
        <f>IF($A83="","",IF(Meldeformular!W91="","",Meldeformular!W91))</f>
        <v/>
      </c>
    </row>
    <row r="84" spans="1:21" x14ac:dyDescent="0.2">
      <c r="A84" s="188" t="str">
        <f>IF(Meldeformular!B92="","",Meldeformular!A92)</f>
        <v/>
      </c>
      <c r="B84" s="192" t="str">
        <f>IF($A84="","",Meldeformular!B92)</f>
        <v/>
      </c>
      <c r="C84" s="193" t="str">
        <f>IF($A84="","",Meldeformular!C92)</f>
        <v/>
      </c>
      <c r="D84" s="193" t="str">
        <f>IF($A84="","",'allg. Daten'!$C$6)</f>
        <v/>
      </c>
      <c r="E84" s="193" t="str">
        <f>IF($A84="","",Meldeformular!D92)</f>
        <v/>
      </c>
      <c r="F84" s="194" t="str">
        <f>IF($A84="","",Meldeformular!E92)</f>
        <v/>
      </c>
      <c r="G84" s="193" t="str">
        <f>IF($A84="","",Meldeformular!F92)</f>
        <v/>
      </c>
      <c r="H84" s="193" t="str">
        <f>IF($A84="","",IF(Meldeformular!J92="","",Meldeformular!J92))</f>
        <v/>
      </c>
      <c r="I84" s="193" t="str">
        <f>IF($A84="","",IF(Meldeformular!K92="","",Meldeformular!K92))</f>
        <v/>
      </c>
      <c r="J84" s="193" t="str">
        <f>IF($A84="","",IF(Meldeformular!L92="","",Meldeformular!L92))</f>
        <v/>
      </c>
      <c r="K84" s="193" t="str">
        <f>IF($A84="","",IF(Meldeformular!M92="","",Meldeformular!M92))</f>
        <v/>
      </c>
      <c r="L84" s="193" t="str">
        <f>IF($A84="","",IF(Meldeformular!N92="","",Meldeformular!N92))</f>
        <v/>
      </c>
      <c r="M84" s="193" t="str">
        <f>IF($A84="","",IF(Meldeformular!O92="","",Meldeformular!O92))</f>
        <v/>
      </c>
      <c r="N84" s="193" t="str">
        <f>IF($A84="","",IF(Meldeformular!P92="","",Meldeformular!P92))</f>
        <v/>
      </c>
      <c r="O84" s="193" t="str">
        <f>IF($A84="","",IF(Meldeformular!Q92="","",Meldeformular!Q92))</f>
        <v/>
      </c>
      <c r="P84" s="193" t="str">
        <f>IF($A84="","",IF(Meldeformular!R92="","",Meldeformular!R92))</f>
        <v/>
      </c>
      <c r="Q84" s="193" t="str">
        <f>IF($A84="","",IF(Meldeformular!S92="","",Meldeformular!S92))</f>
        <v/>
      </c>
      <c r="R84" s="193" t="str">
        <f>IF($A84="","",IF(Meldeformular!T92="","",Meldeformular!T92))</f>
        <v/>
      </c>
      <c r="S84" s="193" t="str">
        <f>IF($A84="","",IF(Meldeformular!U92="","",Meldeformular!U92))</f>
        <v/>
      </c>
      <c r="T84" s="193" t="str">
        <f>IF($A84="","",IF(Meldeformular!V92="","",Meldeformular!V92))</f>
        <v/>
      </c>
      <c r="U84" s="193" t="str">
        <f>IF($A84="","",IF(Meldeformular!W92="","",Meldeformular!W92))</f>
        <v/>
      </c>
    </row>
    <row r="85" spans="1:21" x14ac:dyDescent="0.2">
      <c r="A85" s="188" t="str">
        <f>IF(Meldeformular!B93="","",Meldeformular!A93)</f>
        <v/>
      </c>
      <c r="B85" s="192" t="str">
        <f>IF($A85="","",Meldeformular!B93)</f>
        <v/>
      </c>
      <c r="C85" s="193" t="str">
        <f>IF($A85="","",Meldeformular!C93)</f>
        <v/>
      </c>
      <c r="D85" s="193" t="str">
        <f>IF($A85="","",'allg. Daten'!$C$6)</f>
        <v/>
      </c>
      <c r="E85" s="193" t="str">
        <f>IF($A85="","",Meldeformular!D93)</f>
        <v/>
      </c>
      <c r="F85" s="194" t="str">
        <f>IF($A85="","",Meldeformular!E93)</f>
        <v/>
      </c>
      <c r="G85" s="193" t="str">
        <f>IF($A85="","",Meldeformular!F93)</f>
        <v/>
      </c>
      <c r="H85" s="193" t="str">
        <f>IF($A85="","",IF(Meldeformular!J93="","",Meldeformular!J93))</f>
        <v/>
      </c>
      <c r="I85" s="193" t="str">
        <f>IF($A85="","",IF(Meldeformular!K93="","",Meldeformular!K93))</f>
        <v/>
      </c>
      <c r="J85" s="193" t="str">
        <f>IF($A85="","",IF(Meldeformular!L93="","",Meldeformular!L93))</f>
        <v/>
      </c>
      <c r="K85" s="193" t="str">
        <f>IF($A85="","",IF(Meldeformular!M93="","",Meldeformular!M93))</f>
        <v/>
      </c>
      <c r="L85" s="193" t="str">
        <f>IF($A85="","",IF(Meldeformular!N93="","",Meldeformular!N93))</f>
        <v/>
      </c>
      <c r="M85" s="193" t="str">
        <f>IF($A85="","",IF(Meldeformular!O93="","",Meldeformular!O93))</f>
        <v/>
      </c>
      <c r="N85" s="193" t="str">
        <f>IF($A85="","",IF(Meldeformular!P93="","",Meldeformular!P93))</f>
        <v/>
      </c>
      <c r="O85" s="193" t="str">
        <f>IF($A85="","",IF(Meldeformular!Q93="","",Meldeformular!Q93))</f>
        <v/>
      </c>
      <c r="P85" s="193" t="str">
        <f>IF($A85="","",IF(Meldeformular!R93="","",Meldeformular!R93))</f>
        <v/>
      </c>
      <c r="Q85" s="193" t="str">
        <f>IF($A85="","",IF(Meldeformular!S93="","",Meldeformular!S93))</f>
        <v/>
      </c>
      <c r="R85" s="193" t="str">
        <f>IF($A85="","",IF(Meldeformular!T93="","",Meldeformular!T93))</f>
        <v/>
      </c>
      <c r="S85" s="193" t="str">
        <f>IF($A85="","",IF(Meldeformular!U93="","",Meldeformular!U93))</f>
        <v/>
      </c>
      <c r="T85" s="193" t="str">
        <f>IF($A85="","",IF(Meldeformular!V93="","",Meldeformular!V93))</f>
        <v/>
      </c>
      <c r="U85" s="193" t="str">
        <f>IF($A85="","",IF(Meldeformular!W93="","",Meldeformular!W93))</f>
        <v/>
      </c>
    </row>
    <row r="86" spans="1:21" x14ac:dyDescent="0.2">
      <c r="A86" s="188" t="str">
        <f>IF(Meldeformular!B94="","",Meldeformular!A94)</f>
        <v/>
      </c>
      <c r="B86" s="192" t="str">
        <f>IF($A86="","",Meldeformular!B94)</f>
        <v/>
      </c>
      <c r="C86" s="193" t="str">
        <f>IF($A86="","",Meldeformular!C94)</f>
        <v/>
      </c>
      <c r="D86" s="193" t="str">
        <f>IF($A86="","",'allg. Daten'!$C$6)</f>
        <v/>
      </c>
      <c r="E86" s="193" t="str">
        <f>IF($A86="","",Meldeformular!D94)</f>
        <v/>
      </c>
      <c r="F86" s="194" t="str">
        <f>IF($A86="","",Meldeformular!E94)</f>
        <v/>
      </c>
      <c r="G86" s="193" t="str">
        <f>IF($A86="","",Meldeformular!F94)</f>
        <v/>
      </c>
      <c r="H86" s="193" t="str">
        <f>IF($A86="","",IF(Meldeformular!J94="","",Meldeformular!J94))</f>
        <v/>
      </c>
      <c r="I86" s="193" t="str">
        <f>IF($A86="","",IF(Meldeformular!K94="","",Meldeformular!K94))</f>
        <v/>
      </c>
      <c r="J86" s="193" t="str">
        <f>IF($A86="","",IF(Meldeformular!L94="","",Meldeformular!L94))</f>
        <v/>
      </c>
      <c r="K86" s="193" t="str">
        <f>IF($A86="","",IF(Meldeformular!M94="","",Meldeformular!M94))</f>
        <v/>
      </c>
      <c r="L86" s="193" t="str">
        <f>IF($A86="","",IF(Meldeformular!N94="","",Meldeformular!N94))</f>
        <v/>
      </c>
      <c r="M86" s="193" t="str">
        <f>IF($A86="","",IF(Meldeformular!O94="","",Meldeformular!O94))</f>
        <v/>
      </c>
      <c r="N86" s="193" t="str">
        <f>IF($A86="","",IF(Meldeformular!P94="","",Meldeformular!P94))</f>
        <v/>
      </c>
      <c r="O86" s="193" t="str">
        <f>IF($A86="","",IF(Meldeformular!Q94="","",Meldeformular!Q94))</f>
        <v/>
      </c>
      <c r="P86" s="193" t="str">
        <f>IF($A86="","",IF(Meldeformular!R94="","",Meldeformular!R94))</f>
        <v/>
      </c>
      <c r="Q86" s="193" t="str">
        <f>IF($A86="","",IF(Meldeformular!S94="","",Meldeformular!S94))</f>
        <v/>
      </c>
      <c r="R86" s="193" t="str">
        <f>IF($A86="","",IF(Meldeformular!T94="","",Meldeformular!T94))</f>
        <v/>
      </c>
      <c r="S86" s="193" t="str">
        <f>IF($A86="","",IF(Meldeformular!U94="","",Meldeformular!U94))</f>
        <v/>
      </c>
      <c r="T86" s="193" t="str">
        <f>IF($A86="","",IF(Meldeformular!V94="","",Meldeformular!V94))</f>
        <v/>
      </c>
      <c r="U86" s="193" t="str">
        <f>IF($A86="","",IF(Meldeformular!W94="","",Meldeformular!W94))</f>
        <v/>
      </c>
    </row>
    <row r="87" spans="1:21" x14ac:dyDescent="0.2">
      <c r="A87" s="188" t="str">
        <f>IF(Meldeformular!B95="","",Meldeformular!A95)</f>
        <v/>
      </c>
      <c r="B87" s="192" t="str">
        <f>IF($A87="","",Meldeformular!B95)</f>
        <v/>
      </c>
      <c r="C87" s="193" t="str">
        <f>IF($A87="","",Meldeformular!C95)</f>
        <v/>
      </c>
      <c r="D87" s="193" t="str">
        <f>IF($A87="","",'allg. Daten'!$C$6)</f>
        <v/>
      </c>
      <c r="E87" s="193" t="str">
        <f>IF($A87="","",Meldeformular!D95)</f>
        <v/>
      </c>
      <c r="F87" s="194" t="str">
        <f>IF($A87="","",Meldeformular!E95)</f>
        <v/>
      </c>
      <c r="G87" s="193" t="str">
        <f>IF($A87="","",Meldeformular!F95)</f>
        <v/>
      </c>
      <c r="H87" s="193" t="str">
        <f>IF($A87="","",IF(Meldeformular!J95="","",Meldeformular!J95))</f>
        <v/>
      </c>
      <c r="I87" s="193" t="str">
        <f>IF($A87="","",IF(Meldeformular!K95="","",Meldeformular!K95))</f>
        <v/>
      </c>
      <c r="J87" s="193" t="str">
        <f>IF($A87="","",IF(Meldeformular!L95="","",Meldeformular!L95))</f>
        <v/>
      </c>
      <c r="K87" s="193" t="str">
        <f>IF($A87="","",IF(Meldeformular!M95="","",Meldeformular!M95))</f>
        <v/>
      </c>
      <c r="L87" s="193" t="str">
        <f>IF($A87="","",IF(Meldeformular!N95="","",Meldeformular!N95))</f>
        <v/>
      </c>
      <c r="M87" s="193" t="str">
        <f>IF($A87="","",IF(Meldeformular!O95="","",Meldeformular!O95))</f>
        <v/>
      </c>
      <c r="N87" s="193" t="str">
        <f>IF($A87="","",IF(Meldeformular!P95="","",Meldeformular!P95))</f>
        <v/>
      </c>
      <c r="O87" s="193" t="str">
        <f>IF($A87="","",IF(Meldeformular!Q95="","",Meldeformular!Q95))</f>
        <v/>
      </c>
      <c r="P87" s="193" t="str">
        <f>IF($A87="","",IF(Meldeformular!R95="","",Meldeformular!R95))</f>
        <v/>
      </c>
      <c r="Q87" s="193" t="str">
        <f>IF($A87="","",IF(Meldeformular!S95="","",Meldeformular!S95))</f>
        <v/>
      </c>
      <c r="R87" s="193" t="str">
        <f>IF($A87="","",IF(Meldeformular!T95="","",Meldeformular!T95))</f>
        <v/>
      </c>
      <c r="S87" s="193" t="str">
        <f>IF($A87="","",IF(Meldeformular!U95="","",Meldeformular!U95))</f>
        <v/>
      </c>
      <c r="T87" s="193" t="str">
        <f>IF($A87="","",IF(Meldeformular!V95="","",Meldeformular!V95))</f>
        <v/>
      </c>
      <c r="U87" s="193" t="str">
        <f>IF($A87="","",IF(Meldeformular!W95="","",Meldeformular!W95))</f>
        <v/>
      </c>
    </row>
    <row r="88" spans="1:21" x14ac:dyDescent="0.2">
      <c r="A88" s="188" t="str">
        <f>IF(Meldeformular!B96="","",Meldeformular!A96)</f>
        <v/>
      </c>
      <c r="B88" s="192" t="str">
        <f>IF($A88="","",Meldeformular!B96)</f>
        <v/>
      </c>
      <c r="C88" s="193" t="str">
        <f>IF($A88="","",Meldeformular!C96)</f>
        <v/>
      </c>
      <c r="D88" s="193" t="str">
        <f>IF($A88="","",'allg. Daten'!$C$6)</f>
        <v/>
      </c>
      <c r="E88" s="193" t="str">
        <f>IF($A88="","",Meldeformular!D96)</f>
        <v/>
      </c>
      <c r="F88" s="194" t="str">
        <f>IF($A88="","",Meldeformular!E96)</f>
        <v/>
      </c>
      <c r="G88" s="193" t="str">
        <f>IF($A88="","",Meldeformular!F96)</f>
        <v/>
      </c>
      <c r="H88" s="193" t="str">
        <f>IF($A88="","",IF(Meldeformular!J96="","",Meldeformular!J96))</f>
        <v/>
      </c>
      <c r="I88" s="193" t="str">
        <f>IF($A88="","",IF(Meldeformular!K96="","",Meldeformular!K96))</f>
        <v/>
      </c>
      <c r="J88" s="193" t="str">
        <f>IF($A88="","",IF(Meldeformular!L96="","",Meldeformular!L96))</f>
        <v/>
      </c>
      <c r="K88" s="193" t="str">
        <f>IF($A88="","",IF(Meldeformular!M96="","",Meldeformular!M96))</f>
        <v/>
      </c>
      <c r="L88" s="193" t="str">
        <f>IF($A88="","",IF(Meldeformular!N96="","",Meldeformular!N96))</f>
        <v/>
      </c>
      <c r="M88" s="193" t="str">
        <f>IF($A88="","",IF(Meldeformular!O96="","",Meldeformular!O96))</f>
        <v/>
      </c>
      <c r="N88" s="193" t="str">
        <f>IF($A88="","",IF(Meldeformular!P96="","",Meldeformular!P96))</f>
        <v/>
      </c>
      <c r="O88" s="193" t="str">
        <f>IF($A88="","",IF(Meldeformular!Q96="","",Meldeformular!Q96))</f>
        <v/>
      </c>
      <c r="P88" s="193" t="str">
        <f>IF($A88="","",IF(Meldeformular!R96="","",Meldeformular!R96))</f>
        <v/>
      </c>
      <c r="Q88" s="193" t="str">
        <f>IF($A88="","",IF(Meldeformular!S96="","",Meldeformular!S96))</f>
        <v/>
      </c>
      <c r="R88" s="193" t="str">
        <f>IF($A88="","",IF(Meldeformular!T96="","",Meldeformular!T96))</f>
        <v/>
      </c>
      <c r="S88" s="193" t="str">
        <f>IF($A88="","",IF(Meldeformular!U96="","",Meldeformular!U96))</f>
        <v/>
      </c>
      <c r="T88" s="193" t="str">
        <f>IF($A88="","",IF(Meldeformular!V96="","",Meldeformular!V96))</f>
        <v/>
      </c>
      <c r="U88" s="193" t="str">
        <f>IF($A88="","",IF(Meldeformular!W96="","",Meldeformular!W96))</f>
        <v/>
      </c>
    </row>
    <row r="89" spans="1:21" x14ac:dyDescent="0.2">
      <c r="A89" s="188" t="str">
        <f>IF(Meldeformular!B97="","",Meldeformular!A97)</f>
        <v/>
      </c>
      <c r="B89" s="192" t="str">
        <f>IF($A89="","",Meldeformular!B97)</f>
        <v/>
      </c>
      <c r="C89" s="193" t="str">
        <f>IF($A89="","",Meldeformular!C97)</f>
        <v/>
      </c>
      <c r="D89" s="193" t="str">
        <f>IF($A89="","",'allg. Daten'!$C$6)</f>
        <v/>
      </c>
      <c r="E89" s="193" t="str">
        <f>IF($A89="","",Meldeformular!D97)</f>
        <v/>
      </c>
      <c r="F89" s="194" t="str">
        <f>IF($A89="","",Meldeformular!E97)</f>
        <v/>
      </c>
      <c r="G89" s="193" t="str">
        <f>IF($A89="","",Meldeformular!F97)</f>
        <v/>
      </c>
      <c r="H89" s="193" t="str">
        <f>IF($A89="","",IF(Meldeformular!J97="","",Meldeformular!J97))</f>
        <v/>
      </c>
      <c r="I89" s="193" t="str">
        <f>IF($A89="","",IF(Meldeformular!K97="","",Meldeformular!K97))</f>
        <v/>
      </c>
      <c r="J89" s="193" t="str">
        <f>IF($A89="","",IF(Meldeformular!L97="","",Meldeformular!L97))</f>
        <v/>
      </c>
      <c r="K89" s="193" t="str">
        <f>IF($A89="","",IF(Meldeformular!M97="","",Meldeformular!M97))</f>
        <v/>
      </c>
      <c r="L89" s="193" t="str">
        <f>IF($A89="","",IF(Meldeformular!N97="","",Meldeformular!N97))</f>
        <v/>
      </c>
      <c r="M89" s="193" t="str">
        <f>IF($A89="","",IF(Meldeformular!O97="","",Meldeformular!O97))</f>
        <v/>
      </c>
      <c r="N89" s="193" t="str">
        <f>IF($A89="","",IF(Meldeformular!P97="","",Meldeformular!P97))</f>
        <v/>
      </c>
      <c r="O89" s="193" t="str">
        <f>IF($A89="","",IF(Meldeformular!Q97="","",Meldeformular!Q97))</f>
        <v/>
      </c>
      <c r="P89" s="193" t="str">
        <f>IF($A89="","",IF(Meldeformular!R97="","",Meldeformular!R97))</f>
        <v/>
      </c>
      <c r="Q89" s="193" t="str">
        <f>IF($A89="","",IF(Meldeformular!S97="","",Meldeformular!S97))</f>
        <v/>
      </c>
      <c r="R89" s="193" t="str">
        <f>IF($A89="","",IF(Meldeformular!T97="","",Meldeformular!T97))</f>
        <v/>
      </c>
      <c r="S89" s="193" t="str">
        <f>IF($A89="","",IF(Meldeformular!U97="","",Meldeformular!U97))</f>
        <v/>
      </c>
      <c r="T89" s="193" t="str">
        <f>IF($A89="","",IF(Meldeformular!V97="","",Meldeformular!V97))</f>
        <v/>
      </c>
      <c r="U89" s="193" t="str">
        <f>IF($A89="","",IF(Meldeformular!W97="","",Meldeformular!W97))</f>
        <v/>
      </c>
    </row>
    <row r="90" spans="1:21" x14ac:dyDescent="0.2">
      <c r="A90" s="188" t="str">
        <f>IF(Meldeformular!B98="","",Meldeformular!A98)</f>
        <v/>
      </c>
      <c r="B90" s="192" t="str">
        <f>IF($A90="","",Meldeformular!B98)</f>
        <v/>
      </c>
      <c r="C90" s="193" t="str">
        <f>IF($A90="","",Meldeformular!C98)</f>
        <v/>
      </c>
      <c r="D90" s="193" t="str">
        <f>IF($A90="","",'allg. Daten'!$C$6)</f>
        <v/>
      </c>
      <c r="E90" s="193" t="str">
        <f>IF($A90="","",Meldeformular!D98)</f>
        <v/>
      </c>
      <c r="F90" s="194" t="str">
        <f>IF($A90="","",Meldeformular!E98)</f>
        <v/>
      </c>
      <c r="G90" s="193" t="str">
        <f>IF($A90="","",Meldeformular!F98)</f>
        <v/>
      </c>
      <c r="H90" s="193" t="str">
        <f>IF($A90="","",IF(Meldeformular!J98="","",Meldeformular!J98))</f>
        <v/>
      </c>
      <c r="I90" s="193" t="str">
        <f>IF($A90="","",IF(Meldeformular!K98="","",Meldeformular!K98))</f>
        <v/>
      </c>
      <c r="J90" s="193" t="str">
        <f>IF($A90="","",IF(Meldeformular!L98="","",Meldeformular!L98))</f>
        <v/>
      </c>
      <c r="K90" s="193" t="str">
        <f>IF($A90="","",IF(Meldeformular!M98="","",Meldeformular!M98))</f>
        <v/>
      </c>
      <c r="L90" s="193" t="str">
        <f>IF($A90="","",IF(Meldeformular!N98="","",Meldeformular!N98))</f>
        <v/>
      </c>
      <c r="M90" s="193" t="str">
        <f>IF($A90="","",IF(Meldeformular!O98="","",Meldeformular!O98))</f>
        <v/>
      </c>
      <c r="N90" s="193" t="str">
        <f>IF($A90="","",IF(Meldeformular!P98="","",Meldeformular!P98))</f>
        <v/>
      </c>
      <c r="O90" s="193" t="str">
        <f>IF($A90="","",IF(Meldeformular!Q98="","",Meldeformular!Q98))</f>
        <v/>
      </c>
      <c r="P90" s="193" t="str">
        <f>IF($A90="","",IF(Meldeformular!R98="","",Meldeformular!R98))</f>
        <v/>
      </c>
      <c r="Q90" s="193" t="str">
        <f>IF($A90="","",IF(Meldeformular!S98="","",Meldeformular!S98))</f>
        <v/>
      </c>
      <c r="R90" s="193" t="str">
        <f>IF($A90="","",IF(Meldeformular!T98="","",Meldeformular!T98))</f>
        <v/>
      </c>
      <c r="S90" s="193" t="str">
        <f>IF($A90="","",IF(Meldeformular!U98="","",Meldeformular!U98))</f>
        <v/>
      </c>
      <c r="T90" s="193" t="str">
        <f>IF($A90="","",IF(Meldeformular!V98="","",Meldeformular!V98))</f>
        <v/>
      </c>
      <c r="U90" s="193" t="str">
        <f>IF($A90="","",IF(Meldeformular!W98="","",Meldeformular!W98))</f>
        <v/>
      </c>
    </row>
    <row r="91" spans="1:21" x14ac:dyDescent="0.2">
      <c r="A91" s="188" t="str">
        <f>IF(Meldeformular!B99="","",Meldeformular!A99)</f>
        <v/>
      </c>
      <c r="B91" s="192" t="str">
        <f>IF($A91="","",Meldeformular!B99)</f>
        <v/>
      </c>
      <c r="C91" s="193" t="str">
        <f>IF($A91="","",Meldeformular!C99)</f>
        <v/>
      </c>
      <c r="D91" s="193" t="str">
        <f>IF($A91="","",'allg. Daten'!$C$6)</f>
        <v/>
      </c>
      <c r="E91" s="193" t="str">
        <f>IF($A91="","",Meldeformular!D99)</f>
        <v/>
      </c>
      <c r="F91" s="194" t="str">
        <f>IF($A91="","",Meldeformular!E99)</f>
        <v/>
      </c>
      <c r="G91" s="193" t="str">
        <f>IF($A91="","",Meldeformular!F99)</f>
        <v/>
      </c>
      <c r="H91" s="193" t="str">
        <f>IF($A91="","",IF(Meldeformular!J99="","",Meldeformular!J99))</f>
        <v/>
      </c>
      <c r="I91" s="193" t="str">
        <f>IF($A91="","",IF(Meldeformular!K99="","",Meldeformular!K99))</f>
        <v/>
      </c>
      <c r="J91" s="193" t="str">
        <f>IF($A91="","",IF(Meldeformular!L99="","",Meldeformular!L99))</f>
        <v/>
      </c>
      <c r="K91" s="193" t="str">
        <f>IF($A91="","",IF(Meldeformular!M99="","",Meldeformular!M99))</f>
        <v/>
      </c>
      <c r="L91" s="193" t="str">
        <f>IF($A91="","",IF(Meldeformular!N99="","",Meldeformular!N99))</f>
        <v/>
      </c>
      <c r="M91" s="193" t="str">
        <f>IF($A91="","",IF(Meldeformular!O99="","",Meldeformular!O99))</f>
        <v/>
      </c>
      <c r="N91" s="193" t="str">
        <f>IF($A91="","",IF(Meldeformular!P99="","",Meldeformular!P99))</f>
        <v/>
      </c>
      <c r="O91" s="193" t="str">
        <f>IF($A91="","",IF(Meldeformular!Q99="","",Meldeformular!Q99))</f>
        <v/>
      </c>
      <c r="P91" s="193" t="str">
        <f>IF($A91="","",IF(Meldeformular!R99="","",Meldeformular!R99))</f>
        <v/>
      </c>
      <c r="Q91" s="193" t="str">
        <f>IF($A91="","",IF(Meldeformular!S99="","",Meldeformular!S99))</f>
        <v/>
      </c>
      <c r="R91" s="193" t="str">
        <f>IF($A91="","",IF(Meldeformular!T99="","",Meldeformular!T99))</f>
        <v/>
      </c>
      <c r="S91" s="193" t="str">
        <f>IF($A91="","",IF(Meldeformular!U99="","",Meldeformular!U99))</f>
        <v/>
      </c>
      <c r="T91" s="193" t="str">
        <f>IF($A91="","",IF(Meldeformular!V99="","",Meldeformular!V99))</f>
        <v/>
      </c>
      <c r="U91" s="193" t="str">
        <f>IF($A91="","",IF(Meldeformular!W99="","",Meldeformular!W99))</f>
        <v/>
      </c>
    </row>
    <row r="92" spans="1:21" x14ac:dyDescent="0.2">
      <c r="A92" s="188" t="str">
        <f>IF(Meldeformular!B100="","",Meldeformular!A100)</f>
        <v/>
      </c>
      <c r="B92" s="192" t="str">
        <f>IF($A92="","",Meldeformular!B100)</f>
        <v/>
      </c>
      <c r="C92" s="193" t="str">
        <f>IF($A92="","",Meldeformular!C100)</f>
        <v/>
      </c>
      <c r="D92" s="193" t="str">
        <f>IF($A92="","",'allg. Daten'!$C$6)</f>
        <v/>
      </c>
      <c r="E92" s="193" t="str">
        <f>IF($A92="","",Meldeformular!D100)</f>
        <v/>
      </c>
      <c r="F92" s="194" t="str">
        <f>IF($A92="","",Meldeformular!E100)</f>
        <v/>
      </c>
      <c r="G92" s="193" t="str">
        <f>IF($A92="","",Meldeformular!F100)</f>
        <v/>
      </c>
      <c r="H92" s="193" t="str">
        <f>IF($A92="","",IF(Meldeformular!J100="","",Meldeformular!J100))</f>
        <v/>
      </c>
      <c r="I92" s="193" t="str">
        <f>IF($A92="","",IF(Meldeformular!K100="","",Meldeformular!K100))</f>
        <v/>
      </c>
      <c r="J92" s="193" t="str">
        <f>IF($A92="","",IF(Meldeformular!L100="","",Meldeformular!L100))</f>
        <v/>
      </c>
      <c r="K92" s="193" t="str">
        <f>IF($A92="","",IF(Meldeformular!M100="","",Meldeformular!M100))</f>
        <v/>
      </c>
      <c r="L92" s="193" t="str">
        <f>IF($A92="","",IF(Meldeformular!N100="","",Meldeformular!N100))</f>
        <v/>
      </c>
      <c r="M92" s="193" t="str">
        <f>IF($A92="","",IF(Meldeformular!O100="","",Meldeformular!O100))</f>
        <v/>
      </c>
      <c r="N92" s="193" t="str">
        <f>IF($A92="","",IF(Meldeformular!P100="","",Meldeformular!P100))</f>
        <v/>
      </c>
      <c r="O92" s="193" t="str">
        <f>IF($A92="","",IF(Meldeformular!Q100="","",Meldeformular!Q100))</f>
        <v/>
      </c>
      <c r="P92" s="193" t="str">
        <f>IF($A92="","",IF(Meldeformular!R100="","",Meldeformular!R100))</f>
        <v/>
      </c>
      <c r="Q92" s="193" t="str">
        <f>IF($A92="","",IF(Meldeformular!S100="","",Meldeformular!S100))</f>
        <v/>
      </c>
      <c r="R92" s="193" t="str">
        <f>IF($A92="","",IF(Meldeformular!T100="","",Meldeformular!T100))</f>
        <v/>
      </c>
      <c r="S92" s="193" t="str">
        <f>IF($A92="","",IF(Meldeformular!U100="","",Meldeformular!U100))</f>
        <v/>
      </c>
      <c r="T92" s="193" t="str">
        <f>IF($A92="","",IF(Meldeformular!V100="","",Meldeformular!V100))</f>
        <v/>
      </c>
      <c r="U92" s="193" t="str">
        <f>IF($A92="","",IF(Meldeformular!W100="","",Meldeformular!W100))</f>
        <v/>
      </c>
    </row>
    <row r="93" spans="1:21" x14ac:dyDescent="0.2">
      <c r="A93" s="188" t="str">
        <f>IF(Meldeformular!B101="","",Meldeformular!A101)</f>
        <v/>
      </c>
      <c r="B93" s="192" t="str">
        <f>IF($A93="","",Meldeformular!B101)</f>
        <v/>
      </c>
      <c r="C93" s="193" t="str">
        <f>IF($A93="","",Meldeformular!C101)</f>
        <v/>
      </c>
      <c r="D93" s="193" t="str">
        <f>IF($A93="","",'allg. Daten'!$C$6)</f>
        <v/>
      </c>
      <c r="E93" s="193" t="str">
        <f>IF($A93="","",Meldeformular!D101)</f>
        <v/>
      </c>
      <c r="F93" s="194" t="str">
        <f>IF($A93="","",Meldeformular!E101)</f>
        <v/>
      </c>
      <c r="G93" s="193" t="str">
        <f>IF($A93="","",Meldeformular!F101)</f>
        <v/>
      </c>
      <c r="H93" s="193" t="str">
        <f>IF($A93="","",IF(Meldeformular!J101="","",Meldeformular!J101))</f>
        <v/>
      </c>
      <c r="I93" s="193" t="str">
        <f>IF($A93="","",IF(Meldeformular!K101="","",Meldeformular!K101))</f>
        <v/>
      </c>
      <c r="J93" s="193" t="str">
        <f>IF($A93="","",IF(Meldeformular!L101="","",Meldeformular!L101))</f>
        <v/>
      </c>
      <c r="K93" s="193" t="str">
        <f>IF($A93="","",IF(Meldeformular!M101="","",Meldeformular!M101))</f>
        <v/>
      </c>
      <c r="L93" s="193" t="str">
        <f>IF($A93="","",IF(Meldeformular!N101="","",Meldeformular!N101))</f>
        <v/>
      </c>
      <c r="M93" s="193" t="str">
        <f>IF($A93="","",IF(Meldeformular!O101="","",Meldeformular!O101))</f>
        <v/>
      </c>
      <c r="N93" s="193" t="str">
        <f>IF($A93="","",IF(Meldeformular!P101="","",Meldeformular!P101))</f>
        <v/>
      </c>
      <c r="O93" s="193" t="str">
        <f>IF($A93="","",IF(Meldeformular!Q101="","",Meldeformular!Q101))</f>
        <v/>
      </c>
      <c r="P93" s="193" t="str">
        <f>IF($A93="","",IF(Meldeformular!R101="","",Meldeformular!R101))</f>
        <v/>
      </c>
      <c r="Q93" s="193" t="str">
        <f>IF($A93="","",IF(Meldeformular!S101="","",Meldeformular!S101))</f>
        <v/>
      </c>
      <c r="R93" s="193" t="str">
        <f>IF($A93="","",IF(Meldeformular!T101="","",Meldeformular!T101))</f>
        <v/>
      </c>
      <c r="S93" s="193" t="str">
        <f>IF($A93="","",IF(Meldeformular!U101="","",Meldeformular!U101))</f>
        <v/>
      </c>
      <c r="T93" s="193" t="str">
        <f>IF($A93="","",IF(Meldeformular!V101="","",Meldeformular!V101))</f>
        <v/>
      </c>
      <c r="U93" s="193" t="str">
        <f>IF($A93="","",IF(Meldeformular!W101="","",Meldeformular!W101))</f>
        <v/>
      </c>
    </row>
    <row r="94" spans="1:21" x14ac:dyDescent="0.2">
      <c r="A94" s="188" t="str">
        <f>IF(Meldeformular!B102="","",Meldeformular!A102)</f>
        <v/>
      </c>
      <c r="B94" s="192" t="str">
        <f>IF($A94="","",Meldeformular!B102)</f>
        <v/>
      </c>
      <c r="C94" s="193" t="str">
        <f>IF($A94="","",Meldeformular!C102)</f>
        <v/>
      </c>
      <c r="D94" s="193" t="str">
        <f>IF($A94="","",'allg. Daten'!$C$6)</f>
        <v/>
      </c>
      <c r="E94" s="193" t="str">
        <f>IF($A94="","",Meldeformular!D102)</f>
        <v/>
      </c>
      <c r="F94" s="194" t="str">
        <f>IF($A94="","",Meldeformular!E102)</f>
        <v/>
      </c>
      <c r="G94" s="193" t="str">
        <f>IF($A94="","",Meldeformular!F102)</f>
        <v/>
      </c>
      <c r="H94" s="193" t="str">
        <f>IF($A94="","",IF(Meldeformular!J102="","",Meldeformular!J102))</f>
        <v/>
      </c>
      <c r="I94" s="193" t="str">
        <f>IF($A94="","",IF(Meldeformular!K102="","",Meldeformular!K102))</f>
        <v/>
      </c>
      <c r="J94" s="193" t="str">
        <f>IF($A94="","",IF(Meldeformular!L102="","",Meldeformular!L102))</f>
        <v/>
      </c>
      <c r="K94" s="193" t="str">
        <f>IF($A94="","",IF(Meldeformular!M102="","",Meldeformular!M102))</f>
        <v/>
      </c>
      <c r="L94" s="193" t="str">
        <f>IF($A94="","",IF(Meldeformular!N102="","",Meldeformular!N102))</f>
        <v/>
      </c>
      <c r="M94" s="193" t="str">
        <f>IF($A94="","",IF(Meldeformular!O102="","",Meldeformular!O102))</f>
        <v/>
      </c>
      <c r="N94" s="193" t="str">
        <f>IF($A94="","",IF(Meldeformular!P102="","",Meldeformular!P102))</f>
        <v/>
      </c>
      <c r="O94" s="193" t="str">
        <f>IF($A94="","",IF(Meldeformular!Q102="","",Meldeformular!Q102))</f>
        <v/>
      </c>
      <c r="P94" s="193" t="str">
        <f>IF($A94="","",IF(Meldeformular!R102="","",Meldeformular!R102))</f>
        <v/>
      </c>
      <c r="Q94" s="193" t="str">
        <f>IF($A94="","",IF(Meldeformular!S102="","",Meldeformular!S102))</f>
        <v/>
      </c>
      <c r="R94" s="193" t="str">
        <f>IF($A94="","",IF(Meldeformular!T102="","",Meldeformular!T102))</f>
        <v/>
      </c>
      <c r="S94" s="193" t="str">
        <f>IF($A94="","",IF(Meldeformular!U102="","",Meldeformular!U102))</f>
        <v/>
      </c>
      <c r="T94" s="193" t="str">
        <f>IF($A94="","",IF(Meldeformular!V102="","",Meldeformular!V102))</f>
        <v/>
      </c>
      <c r="U94" s="193" t="str">
        <f>IF($A94="","",IF(Meldeformular!W102="","",Meldeformular!W102))</f>
        <v/>
      </c>
    </row>
    <row r="95" spans="1:21" x14ac:dyDescent="0.2">
      <c r="A95" s="188" t="str">
        <f>IF(Meldeformular!B103="","",Meldeformular!A103)</f>
        <v/>
      </c>
      <c r="B95" s="192" t="str">
        <f>IF($A95="","",Meldeformular!B103)</f>
        <v/>
      </c>
      <c r="C95" s="193" t="str">
        <f>IF($A95="","",Meldeformular!C103)</f>
        <v/>
      </c>
      <c r="D95" s="193" t="str">
        <f>IF($A95="","",'allg. Daten'!$C$6)</f>
        <v/>
      </c>
      <c r="E95" s="193" t="str">
        <f>IF($A95="","",Meldeformular!D103)</f>
        <v/>
      </c>
      <c r="F95" s="194" t="str">
        <f>IF($A95="","",Meldeformular!E103)</f>
        <v/>
      </c>
      <c r="G95" s="193" t="str">
        <f>IF($A95="","",Meldeformular!F103)</f>
        <v/>
      </c>
      <c r="H95" s="193" t="str">
        <f>IF($A95="","",IF(Meldeformular!J103="","",Meldeformular!J103))</f>
        <v/>
      </c>
      <c r="I95" s="193" t="str">
        <f>IF($A95="","",IF(Meldeformular!K103="","",Meldeformular!K103))</f>
        <v/>
      </c>
      <c r="J95" s="193" t="str">
        <f>IF($A95="","",IF(Meldeformular!L103="","",Meldeformular!L103))</f>
        <v/>
      </c>
      <c r="K95" s="193" t="str">
        <f>IF($A95="","",IF(Meldeformular!M103="","",Meldeformular!M103))</f>
        <v/>
      </c>
      <c r="L95" s="193" t="str">
        <f>IF($A95="","",IF(Meldeformular!N103="","",Meldeformular!N103))</f>
        <v/>
      </c>
      <c r="M95" s="193" t="str">
        <f>IF($A95="","",IF(Meldeformular!O103="","",Meldeformular!O103))</f>
        <v/>
      </c>
      <c r="N95" s="193" t="str">
        <f>IF($A95="","",IF(Meldeformular!P103="","",Meldeformular!P103))</f>
        <v/>
      </c>
      <c r="O95" s="193" t="str">
        <f>IF($A95="","",IF(Meldeformular!Q103="","",Meldeformular!Q103))</f>
        <v/>
      </c>
      <c r="P95" s="193" t="str">
        <f>IF($A95="","",IF(Meldeformular!R103="","",Meldeformular!R103))</f>
        <v/>
      </c>
      <c r="Q95" s="193" t="str">
        <f>IF($A95="","",IF(Meldeformular!S103="","",Meldeformular!S103))</f>
        <v/>
      </c>
      <c r="R95" s="193" t="str">
        <f>IF($A95="","",IF(Meldeformular!T103="","",Meldeformular!T103))</f>
        <v/>
      </c>
      <c r="S95" s="193" t="str">
        <f>IF($A95="","",IF(Meldeformular!U103="","",Meldeformular!U103))</f>
        <v/>
      </c>
      <c r="T95" s="193" t="str">
        <f>IF($A95="","",IF(Meldeformular!V103="","",Meldeformular!V103))</f>
        <v/>
      </c>
      <c r="U95" s="193" t="str">
        <f>IF($A95="","",IF(Meldeformular!W103="","",Meldeformular!W103))</f>
        <v/>
      </c>
    </row>
    <row r="96" spans="1:21" x14ac:dyDescent="0.2">
      <c r="A96" s="188" t="str">
        <f>IF(Meldeformular!B104="","",Meldeformular!A104)</f>
        <v/>
      </c>
      <c r="B96" s="192" t="str">
        <f>IF($A96="","",Meldeformular!B104)</f>
        <v/>
      </c>
      <c r="C96" s="193" t="str">
        <f>IF($A96="","",Meldeformular!C104)</f>
        <v/>
      </c>
      <c r="D96" s="193" t="str">
        <f>IF($A96="","",'allg. Daten'!$C$6)</f>
        <v/>
      </c>
      <c r="E96" s="193" t="str">
        <f>IF($A96="","",Meldeformular!D104)</f>
        <v/>
      </c>
      <c r="F96" s="194" t="str">
        <f>IF($A96="","",Meldeformular!E104)</f>
        <v/>
      </c>
      <c r="G96" s="193" t="str">
        <f>IF($A96="","",Meldeformular!F104)</f>
        <v/>
      </c>
      <c r="H96" s="193" t="str">
        <f>IF($A96="","",IF(Meldeformular!J104="","",Meldeformular!J104))</f>
        <v/>
      </c>
      <c r="I96" s="193" t="str">
        <f>IF($A96="","",IF(Meldeformular!K104="","",Meldeformular!K104))</f>
        <v/>
      </c>
      <c r="J96" s="193" t="str">
        <f>IF($A96="","",IF(Meldeformular!L104="","",Meldeformular!L104))</f>
        <v/>
      </c>
      <c r="K96" s="193" t="str">
        <f>IF($A96="","",IF(Meldeformular!M104="","",Meldeformular!M104))</f>
        <v/>
      </c>
      <c r="L96" s="193" t="str">
        <f>IF($A96="","",IF(Meldeformular!N104="","",Meldeformular!N104))</f>
        <v/>
      </c>
      <c r="M96" s="193" t="str">
        <f>IF($A96="","",IF(Meldeformular!O104="","",Meldeformular!O104))</f>
        <v/>
      </c>
      <c r="N96" s="193" t="str">
        <f>IF($A96="","",IF(Meldeformular!P104="","",Meldeformular!P104))</f>
        <v/>
      </c>
      <c r="O96" s="193" t="str">
        <f>IF($A96="","",IF(Meldeformular!Q104="","",Meldeformular!Q104))</f>
        <v/>
      </c>
      <c r="P96" s="193" t="str">
        <f>IF($A96="","",IF(Meldeformular!R104="","",Meldeformular!R104))</f>
        <v/>
      </c>
      <c r="Q96" s="193" t="str">
        <f>IF($A96="","",IF(Meldeformular!S104="","",Meldeformular!S104))</f>
        <v/>
      </c>
      <c r="R96" s="193" t="str">
        <f>IF($A96="","",IF(Meldeformular!T104="","",Meldeformular!T104))</f>
        <v/>
      </c>
      <c r="S96" s="193" t="str">
        <f>IF($A96="","",IF(Meldeformular!U104="","",Meldeformular!U104))</f>
        <v/>
      </c>
      <c r="T96" s="193" t="str">
        <f>IF($A96="","",IF(Meldeformular!V104="","",Meldeformular!V104))</f>
        <v/>
      </c>
      <c r="U96" s="193" t="str">
        <f>IF($A96="","",IF(Meldeformular!W104="","",Meldeformular!W104))</f>
        <v/>
      </c>
    </row>
    <row r="97" spans="1:21" x14ac:dyDescent="0.2">
      <c r="A97" s="188" t="str">
        <f>IF(Meldeformular!B105="","",Meldeformular!A105)</f>
        <v/>
      </c>
      <c r="B97" s="192" t="str">
        <f>IF($A97="","",Meldeformular!B105)</f>
        <v/>
      </c>
      <c r="C97" s="193" t="str">
        <f>IF($A97="","",Meldeformular!C105)</f>
        <v/>
      </c>
      <c r="D97" s="193" t="str">
        <f>IF($A97="","",'allg. Daten'!$C$6)</f>
        <v/>
      </c>
      <c r="E97" s="193" t="str">
        <f>IF($A97="","",Meldeformular!D105)</f>
        <v/>
      </c>
      <c r="F97" s="194" t="str">
        <f>IF($A97="","",Meldeformular!E105)</f>
        <v/>
      </c>
      <c r="G97" s="193" t="str">
        <f>IF($A97="","",Meldeformular!F105)</f>
        <v/>
      </c>
      <c r="H97" s="193" t="str">
        <f>IF($A97="","",IF(Meldeformular!J105="","",Meldeformular!J105))</f>
        <v/>
      </c>
      <c r="I97" s="193" t="str">
        <f>IF($A97="","",IF(Meldeformular!K105="","",Meldeformular!K105))</f>
        <v/>
      </c>
      <c r="J97" s="193" t="str">
        <f>IF($A97="","",IF(Meldeformular!L105="","",Meldeformular!L105))</f>
        <v/>
      </c>
      <c r="K97" s="193" t="str">
        <f>IF($A97="","",IF(Meldeformular!M105="","",Meldeformular!M105))</f>
        <v/>
      </c>
      <c r="L97" s="193" t="str">
        <f>IF($A97="","",IF(Meldeformular!N105="","",Meldeformular!N105))</f>
        <v/>
      </c>
      <c r="M97" s="193" t="str">
        <f>IF($A97="","",IF(Meldeformular!O105="","",Meldeformular!O105))</f>
        <v/>
      </c>
      <c r="N97" s="193" t="str">
        <f>IF($A97="","",IF(Meldeformular!P105="","",Meldeformular!P105))</f>
        <v/>
      </c>
      <c r="O97" s="193" t="str">
        <f>IF($A97="","",IF(Meldeformular!Q105="","",Meldeformular!Q105))</f>
        <v/>
      </c>
      <c r="P97" s="193" t="str">
        <f>IF($A97="","",IF(Meldeformular!R105="","",Meldeformular!R105))</f>
        <v/>
      </c>
      <c r="Q97" s="193" t="str">
        <f>IF($A97="","",IF(Meldeformular!S105="","",Meldeformular!S105))</f>
        <v/>
      </c>
      <c r="R97" s="193" t="str">
        <f>IF($A97="","",IF(Meldeformular!T105="","",Meldeformular!T105))</f>
        <v/>
      </c>
      <c r="S97" s="193" t="str">
        <f>IF($A97="","",IF(Meldeformular!U105="","",Meldeformular!U105))</f>
        <v/>
      </c>
      <c r="T97" s="193" t="str">
        <f>IF($A97="","",IF(Meldeformular!V105="","",Meldeformular!V105))</f>
        <v/>
      </c>
      <c r="U97" s="193" t="str">
        <f>IF($A97="","",IF(Meldeformular!W105="","",Meldeformular!W105))</f>
        <v/>
      </c>
    </row>
    <row r="98" spans="1:21" x14ac:dyDescent="0.2">
      <c r="A98" s="188" t="str">
        <f>IF(Meldeformular!B106="","",Meldeformular!A106)</f>
        <v/>
      </c>
      <c r="B98" s="192" t="str">
        <f>IF($A98="","",Meldeformular!B106)</f>
        <v/>
      </c>
      <c r="C98" s="193" t="str">
        <f>IF($A98="","",Meldeformular!C106)</f>
        <v/>
      </c>
      <c r="D98" s="193" t="str">
        <f>IF($A98="","",'allg. Daten'!$C$6)</f>
        <v/>
      </c>
      <c r="E98" s="193" t="str">
        <f>IF($A98="","",Meldeformular!D106)</f>
        <v/>
      </c>
      <c r="F98" s="194" t="str">
        <f>IF($A98="","",Meldeformular!E106)</f>
        <v/>
      </c>
      <c r="G98" s="193" t="str">
        <f>IF($A98="","",Meldeformular!F106)</f>
        <v/>
      </c>
      <c r="H98" s="193" t="str">
        <f>IF($A98="","",IF(Meldeformular!J106="","",Meldeformular!J106))</f>
        <v/>
      </c>
      <c r="I98" s="193" t="str">
        <f>IF($A98="","",IF(Meldeformular!K106="","",Meldeformular!K106))</f>
        <v/>
      </c>
      <c r="J98" s="193" t="str">
        <f>IF($A98="","",IF(Meldeformular!L106="","",Meldeformular!L106))</f>
        <v/>
      </c>
      <c r="K98" s="193" t="str">
        <f>IF($A98="","",IF(Meldeformular!M106="","",Meldeformular!M106))</f>
        <v/>
      </c>
      <c r="L98" s="193" t="str">
        <f>IF($A98="","",IF(Meldeformular!N106="","",Meldeformular!N106))</f>
        <v/>
      </c>
      <c r="M98" s="193" t="str">
        <f>IF($A98="","",IF(Meldeformular!O106="","",Meldeformular!O106))</f>
        <v/>
      </c>
      <c r="N98" s="193" t="str">
        <f>IF($A98="","",IF(Meldeformular!P106="","",Meldeformular!P106))</f>
        <v/>
      </c>
      <c r="O98" s="193" t="str">
        <f>IF($A98="","",IF(Meldeformular!Q106="","",Meldeformular!Q106))</f>
        <v/>
      </c>
      <c r="P98" s="193" t="str">
        <f>IF($A98="","",IF(Meldeformular!R106="","",Meldeformular!R106))</f>
        <v/>
      </c>
      <c r="Q98" s="193" t="str">
        <f>IF($A98="","",IF(Meldeformular!S106="","",Meldeformular!S106))</f>
        <v/>
      </c>
      <c r="R98" s="193" t="str">
        <f>IF($A98="","",IF(Meldeformular!T106="","",Meldeformular!T106))</f>
        <v/>
      </c>
      <c r="S98" s="193" t="str">
        <f>IF($A98="","",IF(Meldeformular!U106="","",Meldeformular!U106))</f>
        <v/>
      </c>
      <c r="T98" s="193" t="str">
        <f>IF($A98="","",IF(Meldeformular!V106="","",Meldeformular!V106))</f>
        <v/>
      </c>
      <c r="U98" s="193" t="str">
        <f>IF($A98="","",IF(Meldeformular!W106="","",Meldeformular!W106))</f>
        <v/>
      </c>
    </row>
    <row r="99" spans="1:21" x14ac:dyDescent="0.2">
      <c r="A99" s="188" t="str">
        <f>IF(Meldeformular!B107="","",Meldeformular!A107)</f>
        <v/>
      </c>
      <c r="B99" s="192" t="str">
        <f>IF($A99="","",Meldeformular!B107)</f>
        <v/>
      </c>
      <c r="C99" s="193" t="str">
        <f>IF($A99="","",Meldeformular!C107)</f>
        <v/>
      </c>
      <c r="D99" s="193" t="str">
        <f>IF($A99="","",'allg. Daten'!$C$6)</f>
        <v/>
      </c>
      <c r="E99" s="193" t="str">
        <f>IF($A99="","",Meldeformular!D107)</f>
        <v/>
      </c>
      <c r="F99" s="194" t="str">
        <f>IF($A99="","",Meldeformular!E107)</f>
        <v/>
      </c>
      <c r="G99" s="193" t="str">
        <f>IF($A99="","",Meldeformular!F107)</f>
        <v/>
      </c>
      <c r="H99" s="193" t="str">
        <f>IF($A99="","",IF(Meldeformular!J107="","",Meldeformular!J107))</f>
        <v/>
      </c>
      <c r="I99" s="193" t="str">
        <f>IF($A99="","",IF(Meldeformular!K107="","",Meldeformular!K107))</f>
        <v/>
      </c>
      <c r="J99" s="193" t="str">
        <f>IF($A99="","",IF(Meldeformular!L107="","",Meldeformular!L107))</f>
        <v/>
      </c>
      <c r="K99" s="193" t="str">
        <f>IF($A99="","",IF(Meldeformular!M107="","",Meldeformular!M107))</f>
        <v/>
      </c>
      <c r="L99" s="193" t="str">
        <f>IF($A99="","",IF(Meldeformular!N107="","",Meldeformular!N107))</f>
        <v/>
      </c>
      <c r="M99" s="193" t="str">
        <f>IF($A99="","",IF(Meldeformular!O107="","",Meldeformular!O107))</f>
        <v/>
      </c>
      <c r="N99" s="193" t="str">
        <f>IF($A99="","",IF(Meldeformular!P107="","",Meldeformular!P107))</f>
        <v/>
      </c>
      <c r="O99" s="193" t="str">
        <f>IF($A99="","",IF(Meldeformular!Q107="","",Meldeformular!Q107))</f>
        <v/>
      </c>
      <c r="P99" s="193" t="str">
        <f>IF($A99="","",IF(Meldeformular!R107="","",Meldeformular!R107))</f>
        <v/>
      </c>
      <c r="Q99" s="193" t="str">
        <f>IF($A99="","",IF(Meldeformular!S107="","",Meldeformular!S107))</f>
        <v/>
      </c>
      <c r="R99" s="193" t="str">
        <f>IF($A99="","",IF(Meldeformular!T107="","",Meldeformular!T107))</f>
        <v/>
      </c>
      <c r="S99" s="193" t="str">
        <f>IF($A99="","",IF(Meldeformular!U107="","",Meldeformular!U107))</f>
        <v/>
      </c>
      <c r="T99" s="193" t="str">
        <f>IF($A99="","",IF(Meldeformular!V107="","",Meldeformular!V107))</f>
        <v/>
      </c>
      <c r="U99" s="193" t="str">
        <f>IF($A99="","",IF(Meldeformular!W107="","",Meldeformular!W107))</f>
        <v/>
      </c>
    </row>
    <row r="100" spans="1:21" x14ac:dyDescent="0.2">
      <c r="A100" s="188" t="str">
        <f>IF(Meldeformular!B108="","",Meldeformular!A108)</f>
        <v/>
      </c>
      <c r="B100" s="192" t="str">
        <f>IF($A100="","",Meldeformular!B108)</f>
        <v/>
      </c>
      <c r="C100" s="193" t="str">
        <f>IF($A100="","",Meldeformular!C108)</f>
        <v/>
      </c>
      <c r="D100" s="193" t="str">
        <f>IF($A100="","",'allg. Daten'!$C$6)</f>
        <v/>
      </c>
      <c r="E100" s="193" t="str">
        <f>IF($A100="","",Meldeformular!D108)</f>
        <v/>
      </c>
      <c r="F100" s="194" t="str">
        <f>IF($A100="","",Meldeformular!E108)</f>
        <v/>
      </c>
      <c r="G100" s="193" t="str">
        <f>IF($A100="","",Meldeformular!F108)</f>
        <v/>
      </c>
      <c r="H100" s="193" t="str">
        <f>IF($A100="","",IF(Meldeformular!J108="","",Meldeformular!J108))</f>
        <v/>
      </c>
      <c r="I100" s="193" t="str">
        <f>IF($A100="","",IF(Meldeformular!K108="","",Meldeformular!K108))</f>
        <v/>
      </c>
      <c r="J100" s="193" t="str">
        <f>IF($A100="","",IF(Meldeformular!L108="","",Meldeformular!L108))</f>
        <v/>
      </c>
      <c r="K100" s="193" t="str">
        <f>IF($A100="","",IF(Meldeformular!M108="","",Meldeformular!M108))</f>
        <v/>
      </c>
      <c r="L100" s="193" t="str">
        <f>IF($A100="","",IF(Meldeformular!N108="","",Meldeformular!N108))</f>
        <v/>
      </c>
      <c r="M100" s="193" t="str">
        <f>IF($A100="","",IF(Meldeformular!O108="","",Meldeformular!O108))</f>
        <v/>
      </c>
      <c r="N100" s="193" t="str">
        <f>IF($A100="","",IF(Meldeformular!P108="","",Meldeformular!P108))</f>
        <v/>
      </c>
      <c r="O100" s="193" t="str">
        <f>IF($A100="","",IF(Meldeformular!Q108="","",Meldeformular!Q108))</f>
        <v/>
      </c>
      <c r="P100" s="193" t="str">
        <f>IF($A100="","",IF(Meldeformular!R108="","",Meldeformular!R108))</f>
        <v/>
      </c>
      <c r="Q100" s="193" t="str">
        <f>IF($A100="","",IF(Meldeformular!S108="","",Meldeformular!S108))</f>
        <v/>
      </c>
      <c r="R100" s="193" t="str">
        <f>IF($A100="","",IF(Meldeformular!T108="","",Meldeformular!T108))</f>
        <v/>
      </c>
      <c r="S100" s="193" t="str">
        <f>IF($A100="","",IF(Meldeformular!U108="","",Meldeformular!U108))</f>
        <v/>
      </c>
      <c r="T100" s="193" t="str">
        <f>IF($A100="","",IF(Meldeformular!V108="","",Meldeformular!V108))</f>
        <v/>
      </c>
      <c r="U100" s="193" t="str">
        <f>IF($A100="","",IF(Meldeformular!W108="","",Meldeformular!W108))</f>
        <v/>
      </c>
    </row>
    <row r="101" spans="1:21" x14ac:dyDescent="0.2">
      <c r="A101" s="188" t="str">
        <f>IF(Meldeformular!B109="","",Meldeformular!A109)</f>
        <v/>
      </c>
      <c r="B101" s="192" t="str">
        <f>IF($A101="","",Meldeformular!B109)</f>
        <v/>
      </c>
      <c r="C101" s="193" t="str">
        <f>IF($A101="","",Meldeformular!C109)</f>
        <v/>
      </c>
      <c r="D101" s="193" t="str">
        <f>IF($A101="","",'allg. Daten'!$C$6)</f>
        <v/>
      </c>
      <c r="E101" s="193" t="str">
        <f>IF($A101="","",Meldeformular!D109)</f>
        <v/>
      </c>
      <c r="F101" s="194" t="str">
        <f>IF($A101="","",Meldeformular!E109)</f>
        <v/>
      </c>
      <c r="G101" s="193" t="str">
        <f>IF($A101="","",Meldeformular!F109)</f>
        <v/>
      </c>
      <c r="H101" s="193" t="str">
        <f>IF($A101="","",IF(Meldeformular!J109="","",Meldeformular!J109))</f>
        <v/>
      </c>
      <c r="I101" s="193" t="str">
        <f>IF($A101="","",IF(Meldeformular!K109="","",Meldeformular!K109))</f>
        <v/>
      </c>
      <c r="J101" s="193" t="str">
        <f>IF($A101="","",IF(Meldeformular!L109="","",Meldeformular!L109))</f>
        <v/>
      </c>
      <c r="K101" s="193" t="str">
        <f>IF($A101="","",IF(Meldeformular!M109="","",Meldeformular!M109))</f>
        <v/>
      </c>
      <c r="L101" s="193" t="str">
        <f>IF($A101="","",IF(Meldeformular!N109="","",Meldeformular!N109))</f>
        <v/>
      </c>
      <c r="M101" s="193" t="str">
        <f>IF($A101="","",IF(Meldeformular!O109="","",Meldeformular!O109))</f>
        <v/>
      </c>
      <c r="N101" s="193" t="str">
        <f>IF($A101="","",IF(Meldeformular!P109="","",Meldeformular!P109))</f>
        <v/>
      </c>
      <c r="O101" s="193" t="str">
        <f>IF($A101="","",IF(Meldeformular!Q109="","",Meldeformular!Q109))</f>
        <v/>
      </c>
      <c r="P101" s="193" t="str">
        <f>IF($A101="","",IF(Meldeformular!R109="","",Meldeformular!R109))</f>
        <v/>
      </c>
      <c r="Q101" s="193" t="str">
        <f>IF($A101="","",IF(Meldeformular!S109="","",Meldeformular!S109))</f>
        <v/>
      </c>
      <c r="R101" s="193" t="str">
        <f>IF($A101="","",IF(Meldeformular!T109="","",Meldeformular!T109))</f>
        <v/>
      </c>
      <c r="S101" s="193" t="str">
        <f>IF($A101="","",IF(Meldeformular!U109="","",Meldeformular!U109))</f>
        <v/>
      </c>
      <c r="T101" s="193" t="str">
        <f>IF($A101="","",IF(Meldeformular!V109="","",Meldeformular!V109))</f>
        <v/>
      </c>
      <c r="U101" s="193" t="str">
        <f>IF($A101="","",IF(Meldeformular!W109="","",Meldeformular!W109))</f>
        <v/>
      </c>
    </row>
    <row r="102" spans="1:21" x14ac:dyDescent="0.2">
      <c r="A102" s="188" t="str">
        <f>IF(Meldeformular!B110="","",Meldeformular!A110)</f>
        <v/>
      </c>
      <c r="B102" s="192" t="str">
        <f>IF($A102="","",Meldeformular!B110)</f>
        <v/>
      </c>
      <c r="C102" s="193" t="str">
        <f>IF($A102="","",Meldeformular!C110)</f>
        <v/>
      </c>
      <c r="D102" s="193" t="str">
        <f>IF($A102="","",'allg. Daten'!$C$6)</f>
        <v/>
      </c>
      <c r="E102" s="193" t="str">
        <f>IF($A102="","",Meldeformular!D110)</f>
        <v/>
      </c>
      <c r="F102" s="194" t="str">
        <f>IF($A102="","",Meldeformular!E110)</f>
        <v/>
      </c>
      <c r="G102" s="193" t="str">
        <f>IF($A102="","",Meldeformular!F110)</f>
        <v/>
      </c>
      <c r="H102" s="193" t="str">
        <f>IF($A102="","",IF(Meldeformular!J110="","",Meldeformular!J110))</f>
        <v/>
      </c>
      <c r="I102" s="193" t="str">
        <f>IF($A102="","",IF(Meldeformular!K110="","",Meldeformular!K110))</f>
        <v/>
      </c>
      <c r="J102" s="193" t="str">
        <f>IF($A102="","",IF(Meldeformular!L110="","",Meldeformular!L110))</f>
        <v/>
      </c>
      <c r="K102" s="193" t="str">
        <f>IF($A102="","",IF(Meldeformular!M110="","",Meldeformular!M110))</f>
        <v/>
      </c>
      <c r="L102" s="193" t="str">
        <f>IF($A102="","",IF(Meldeformular!N110="","",Meldeformular!N110))</f>
        <v/>
      </c>
      <c r="M102" s="193" t="str">
        <f>IF($A102="","",IF(Meldeformular!O110="","",Meldeformular!O110))</f>
        <v/>
      </c>
      <c r="N102" s="193" t="str">
        <f>IF($A102="","",IF(Meldeformular!P110="","",Meldeformular!P110))</f>
        <v/>
      </c>
      <c r="O102" s="193" t="str">
        <f>IF($A102="","",IF(Meldeformular!Q110="","",Meldeformular!Q110))</f>
        <v/>
      </c>
      <c r="P102" s="193" t="str">
        <f>IF($A102="","",IF(Meldeformular!R110="","",Meldeformular!R110))</f>
        <v/>
      </c>
      <c r="Q102" s="193" t="str">
        <f>IF($A102="","",IF(Meldeformular!S110="","",Meldeformular!S110))</f>
        <v/>
      </c>
      <c r="R102" s="193" t="str">
        <f>IF($A102="","",IF(Meldeformular!T110="","",Meldeformular!T110))</f>
        <v/>
      </c>
      <c r="S102" s="193" t="str">
        <f>IF($A102="","",IF(Meldeformular!U110="","",Meldeformular!U110))</f>
        <v/>
      </c>
      <c r="T102" s="193" t="str">
        <f>IF($A102="","",IF(Meldeformular!V110="","",Meldeformular!V110))</f>
        <v/>
      </c>
      <c r="U102" s="193" t="str">
        <f>IF($A102="","",IF(Meldeformular!W110="","",Meldeformular!W110))</f>
        <v/>
      </c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5"/>
  <dimension ref="A1:AB102"/>
  <sheetViews>
    <sheetView workbookViewId="0" xr3:uid="{33642244-9AC9-5136-AF77-195C889548CE}">
      <selection activeCell="R6" sqref="R6"/>
    </sheetView>
  </sheetViews>
  <sheetFormatPr defaultColWidth="11.43359375" defaultRowHeight="15" x14ac:dyDescent="0.2"/>
  <cols>
    <col min="1" max="1" width="2.82421875" style="198" bestFit="1" customWidth="1"/>
    <col min="2" max="2" width="6.3203125" style="157" bestFit="1" customWidth="1"/>
    <col min="3" max="3" width="9.14453125" style="157" bestFit="1" customWidth="1"/>
    <col min="4" max="4" width="9.68359375" style="157" bestFit="1" customWidth="1"/>
    <col min="5" max="5" width="6.9921875" bestFit="1" customWidth="1"/>
    <col min="6" max="6" width="7.12890625" style="157" bestFit="1" customWidth="1"/>
    <col min="7" max="7" width="6.859375" style="157" bestFit="1" customWidth="1"/>
    <col min="8" max="8" width="7.26171875" style="157" bestFit="1" customWidth="1"/>
    <col min="9" max="9" width="6.9921875" style="157" bestFit="1" customWidth="1"/>
    <col min="10" max="12" width="7.26171875" style="157" bestFit="1" customWidth="1"/>
    <col min="13" max="13" width="7.80078125" style="157" bestFit="1" customWidth="1"/>
    <col min="14" max="14" width="6.9921875" style="157" bestFit="1" customWidth="1"/>
    <col min="15" max="15" width="7.80078125" style="157" bestFit="1" customWidth="1"/>
    <col min="16" max="16" width="7.12890625" style="157" bestFit="1" customWidth="1"/>
    <col min="17" max="17" width="12.23828125" style="157" bestFit="1" customWidth="1"/>
    <col min="18" max="18" width="11.97265625" style="157" bestFit="1" customWidth="1"/>
    <col min="19" max="19" width="11.8359375" style="157" bestFit="1" customWidth="1"/>
    <col min="20" max="20" width="11.56640625" style="157" bestFit="1" customWidth="1"/>
    <col min="21" max="16384" width="11.43359375" style="157"/>
  </cols>
  <sheetData>
    <row r="1" spans="1:28" ht="15.75" thickBot="1" x14ac:dyDescent="0.25">
      <c r="A1" s="196" t="s">
        <v>159</v>
      </c>
      <c r="B1" s="197" t="str">
        <f>IF(Jury!B7="","",Jury!B7)</f>
        <v>Name</v>
      </c>
      <c r="C1" s="197" t="str">
        <f>IF(Jury!C7="","",Jury!C7)</f>
        <v>Vorname</v>
      </c>
      <c r="D1" s="197" t="str">
        <f>IF(Jury!D7="","",Jury!D7)</f>
        <v>Komentar</v>
      </c>
      <c r="E1" s="186" t="s">
        <v>1</v>
      </c>
      <c r="F1" s="197" t="str">
        <f>IF(Jury!E7="","",Jury!E7)</f>
        <v>EK- U15</v>
      </c>
      <c r="G1" s="197" t="str">
        <f>IF(Jury!F7="","",Jury!F7)</f>
        <v>EK- 15+</v>
      </c>
      <c r="H1" s="197" t="str">
        <f>IF(Jury!G7="","",Jury!G7)</f>
        <v>PK- U15</v>
      </c>
      <c r="I1" s="197" t="str">
        <f>IF(Jury!H7="","",Jury!H7)</f>
        <v>PK- 15+</v>
      </c>
      <c r="J1" s="197" t="str">
        <f>IF(Jury!I7="","",Jury!I7)</f>
        <v/>
      </c>
      <c r="K1" s="197" t="str">
        <f>IF(Jury!J7="","",Jury!J7)</f>
        <v/>
      </c>
      <c r="L1" s="197" t="str">
        <f>IF(Jury!K7="","",Jury!K7)</f>
        <v/>
      </c>
      <c r="M1" s="197" t="str">
        <f>IF(Jury!L7="","",Jury!L7)</f>
        <v>EK-Jexp</v>
      </c>
      <c r="N1" s="197" t="str">
        <f>IF(Jury!M7="","",Jury!M7)</f>
        <v>EK-Exp</v>
      </c>
      <c r="O1" s="197" t="str">
        <f>IF(Jury!N7="","",Jury!N7)</f>
        <v>PK-JExp</v>
      </c>
      <c r="P1" s="197" t="str">
        <f>IF(Jury!O7="","",Jury!O7)</f>
        <v>PK-Exp</v>
      </c>
      <c r="Q1" s="197" t="str">
        <f>IF(Jury!P7="","",Jury!P7)</f>
        <v>GK-klein U15</v>
      </c>
      <c r="R1" s="197" t="str">
        <f>IF(Jury!Q7="","",Jury!Q7)</f>
        <v>GK-klein 15+</v>
      </c>
      <c r="S1" s="197" t="str">
        <f>IF(Jury!R7="","",Jury!R7)</f>
        <v>GK-groß U15</v>
      </c>
      <c r="T1" s="197" t="str">
        <f>IF(Jury!S7="","",Jury!S7)</f>
        <v>GK-groß 15+</v>
      </c>
      <c r="U1" s="197" t="str">
        <f>IF(Jury!T7="","",Jury!T7)</f>
        <v/>
      </c>
      <c r="V1" s="197" t="str">
        <f>IF(Jury!U7="","",Jury!U7)</f>
        <v/>
      </c>
      <c r="W1" s="197" t="str">
        <f>IF(Jury!V7="","",Jury!V7)</f>
        <v/>
      </c>
      <c r="X1" s="197" t="str">
        <f>IF(Jury!W7="","",Jury!W7)</f>
        <v/>
      </c>
      <c r="Y1" s="197" t="str">
        <f>IF(Jury!X7="","",Jury!X7)</f>
        <v/>
      </c>
      <c r="Z1" s="197" t="str">
        <f>IF(Jury!Y7="","",Jury!Y7)</f>
        <v/>
      </c>
      <c r="AA1" s="197" t="str">
        <f>IF(Jury!Z7="","",Jury!Z7)</f>
        <v/>
      </c>
      <c r="AB1" s="197" t="str">
        <f>IF(Jury!AA7="","",Jury!AA7)</f>
        <v/>
      </c>
    </row>
    <row r="2" spans="1:28" ht="15.75" thickTop="1" x14ac:dyDescent="0.2">
      <c r="A2" s="198" t="str">
        <f>IF(Jury!B9="","",Jury!A9)</f>
        <v/>
      </c>
      <c r="B2" s="157" t="str">
        <f>IF($A2="","",IF(Jury!B9="","",Jury!B9))</f>
        <v/>
      </c>
      <c r="C2" s="157" t="str">
        <f>IF($A2="","",IF(Jury!C9="","",Jury!C9))</f>
        <v/>
      </c>
      <c r="D2" s="157" t="str">
        <f>IF($A2="","",IF(Jury!D9="","",Jury!D9))</f>
        <v/>
      </c>
      <c r="E2" s="190" t="str">
        <f>IF(D2="","",'allg. Daten'!$C$6)</f>
        <v/>
      </c>
      <c r="F2" s="157" t="str">
        <f>IF($A2="","",IF(Jury!E9="","",Jury!E9))</f>
        <v/>
      </c>
      <c r="G2" s="157" t="str">
        <f>IF($A2="","",IF(Jury!F9="","",Jury!F9))</f>
        <v/>
      </c>
      <c r="H2" s="157" t="str">
        <f>IF($A2="","",IF(Jury!G9="","",Jury!G9))</f>
        <v/>
      </c>
      <c r="I2" s="157" t="str">
        <f>IF($A2="","",IF(Jury!H9="","",Jury!H9))</f>
        <v/>
      </c>
      <c r="J2" s="157" t="str">
        <f>IF($A2="","",IF(Jury!I9="","",Jury!I9))</f>
        <v/>
      </c>
      <c r="K2" s="157" t="str">
        <f>IF($A2="","",IF(Jury!J9="","",Jury!J9))</f>
        <v/>
      </c>
      <c r="L2" s="157" t="str">
        <f>IF($A2="","",IF(Jury!K9="","",Jury!K9))</f>
        <v/>
      </c>
      <c r="M2" s="157" t="str">
        <f>IF($A2="","",IF(Jury!L9="","",Jury!L9))</f>
        <v/>
      </c>
      <c r="N2" s="157" t="str">
        <f>IF($A2="","",IF(Jury!M9="","",Jury!M9))</f>
        <v/>
      </c>
      <c r="O2" s="157" t="str">
        <f>IF($A2="","",IF(Jury!N9="","",Jury!N9))</f>
        <v/>
      </c>
      <c r="P2" s="157" t="str">
        <f>IF($A2="","",IF(Jury!O9="","",Jury!O9))</f>
        <v/>
      </c>
      <c r="Q2" s="157" t="str">
        <f>IF($A2="","",IF(Jury!P9="","",Jury!P9))</f>
        <v/>
      </c>
      <c r="R2" s="157" t="str">
        <f>IF($A2="","",IF(Jury!Q9="","",Jury!Q9))</f>
        <v/>
      </c>
      <c r="S2" s="157" t="str">
        <f>IF($A2="","",IF(Jury!R9="","",Jury!R9))</f>
        <v/>
      </c>
      <c r="T2" s="157" t="str">
        <f>IF($A2="","",IF(Jury!S9="","",Jury!S9))</f>
        <v/>
      </c>
      <c r="U2" s="157" t="str">
        <f>IF($A2="","",IF(Jury!T9="","",Jury!T9))</f>
        <v/>
      </c>
      <c r="V2" s="157" t="str">
        <f>IF($A2="","",IF(Jury!U9="","",Jury!U9))</f>
        <v/>
      </c>
      <c r="W2" s="157" t="str">
        <f>IF($A2="","",IF(Jury!V9="","",Jury!V9))</f>
        <v/>
      </c>
      <c r="X2" s="157" t="str">
        <f>IF($A2="","",IF(Jury!W9="","",Jury!W9))</f>
        <v/>
      </c>
      <c r="Y2" s="157" t="str">
        <f>IF($A2="","",IF(Jury!X9="","",Jury!X9))</f>
        <v/>
      </c>
      <c r="Z2" s="157" t="str">
        <f>IF($A2="","",IF(Jury!Y9="","",Jury!Y9))</f>
        <v/>
      </c>
      <c r="AA2" s="157" t="str">
        <f>IF($A2="","",IF(Jury!Z9="","",Jury!Z9))</f>
        <v/>
      </c>
      <c r="AB2" s="157" t="str">
        <f>IF($A2="","",IF(Jury!AA9="","",Jury!AA9))</f>
        <v/>
      </c>
    </row>
    <row r="3" spans="1:28" x14ac:dyDescent="0.2">
      <c r="A3" s="198" t="str">
        <f>IF(Jury!B10="","",Jury!A10)</f>
        <v/>
      </c>
      <c r="B3" s="157" t="str">
        <f>IF($A3="","",IF(Jury!B10="","",Jury!B10))</f>
        <v/>
      </c>
      <c r="C3" s="157" t="str">
        <f>IF($A3="","",IF(Jury!C10="","",Jury!C10))</f>
        <v/>
      </c>
      <c r="D3" s="157" t="str">
        <f>IF($A3="","",IF(Jury!D10="","",Jury!D10))</f>
        <v/>
      </c>
      <c r="E3" s="193" t="str">
        <f>IF(D3="","",'allg. Daten'!$C$6)</f>
        <v/>
      </c>
      <c r="F3" s="157" t="str">
        <f>IF($A3="","",IF(Jury!E10="","",Jury!E10))</f>
        <v/>
      </c>
      <c r="G3" s="157" t="str">
        <f>IF($A3="","",IF(Jury!F10="","",Jury!F10))</f>
        <v/>
      </c>
      <c r="H3" s="157" t="str">
        <f>IF($A3="","",IF(Jury!G10="","",Jury!G10))</f>
        <v/>
      </c>
      <c r="I3" s="157" t="str">
        <f>IF($A3="","",IF(Jury!H10="","",Jury!H10))</f>
        <v/>
      </c>
      <c r="J3" s="157" t="str">
        <f>IF($A3="","",IF(Jury!I10="","",Jury!I10))</f>
        <v/>
      </c>
      <c r="K3" s="157" t="str">
        <f>IF($A3="","",IF(Jury!J10="","",Jury!J10))</f>
        <v/>
      </c>
      <c r="L3" s="157" t="str">
        <f>IF($A3="","",IF(Jury!K10="","",Jury!K10))</f>
        <v/>
      </c>
      <c r="M3" s="157" t="str">
        <f>IF($A3="","",IF(Jury!L10="","",Jury!L10))</f>
        <v/>
      </c>
      <c r="N3" s="157" t="str">
        <f>IF($A3="","",IF(Jury!M10="","",Jury!M10))</f>
        <v/>
      </c>
      <c r="O3" s="157" t="str">
        <f>IF($A3="","",IF(Jury!N10="","",Jury!N10))</f>
        <v/>
      </c>
      <c r="P3" s="157" t="str">
        <f>IF($A3="","",IF(Jury!O10="","",Jury!O10))</f>
        <v/>
      </c>
      <c r="Q3" s="157" t="str">
        <f>IF($A3="","",IF(Jury!P10="","",Jury!P10))</f>
        <v/>
      </c>
      <c r="R3" s="157" t="str">
        <f>IF($A3="","",IF(Jury!Q10="","",Jury!Q10))</f>
        <v/>
      </c>
      <c r="S3" s="157" t="str">
        <f>IF($A3="","",IF(Jury!R10="","",Jury!R10))</f>
        <v/>
      </c>
      <c r="T3" s="157" t="str">
        <f>IF($A3="","",IF(Jury!S10="","",Jury!S10))</f>
        <v/>
      </c>
      <c r="U3" s="157" t="str">
        <f>IF($A3="","",IF(Jury!T10="","",Jury!T10))</f>
        <v/>
      </c>
      <c r="V3" s="157" t="str">
        <f>IF($A3="","",IF(Jury!U10="","",Jury!U10))</f>
        <v/>
      </c>
      <c r="W3" s="157" t="str">
        <f>IF($A3="","",IF(Jury!V10="","",Jury!V10))</f>
        <v/>
      </c>
      <c r="X3" s="157" t="str">
        <f>IF($A3="","",IF(Jury!W10="","",Jury!W10))</f>
        <v/>
      </c>
      <c r="Y3" s="157" t="str">
        <f>IF($A3="","",IF(Jury!X10="","",Jury!X10))</f>
        <v/>
      </c>
      <c r="Z3" s="157" t="str">
        <f>IF($A3="","",IF(Jury!Y10="","",Jury!Y10))</f>
        <v/>
      </c>
      <c r="AA3" s="157" t="str">
        <f>IF($A3="","",IF(Jury!Z10="","",Jury!Z10))</f>
        <v/>
      </c>
      <c r="AB3" s="157" t="str">
        <f>IF($A3="","",IF(Jury!AA10="","",Jury!AA10))</f>
        <v/>
      </c>
    </row>
    <row r="4" spans="1:28" x14ac:dyDescent="0.2">
      <c r="A4" s="198" t="str">
        <f>IF(Jury!B11="","",Jury!A11)</f>
        <v/>
      </c>
      <c r="B4" s="157" t="str">
        <f>IF($A4="","",IF(Jury!B11="","",Jury!B11))</f>
        <v/>
      </c>
      <c r="C4" s="157" t="str">
        <f>IF($A4="","",IF(Jury!C11="","",Jury!C11))</f>
        <v/>
      </c>
      <c r="D4" s="157" t="str">
        <f>IF($A4="","",IF(Jury!D11="","",Jury!D11))</f>
        <v/>
      </c>
      <c r="E4" s="193" t="str">
        <f>IF(D4="","",'allg. Daten'!$C$6)</f>
        <v/>
      </c>
      <c r="F4" s="157" t="str">
        <f>IF($A4="","",IF(Jury!E11="","",Jury!E11))</f>
        <v/>
      </c>
      <c r="G4" s="157" t="str">
        <f>IF($A4="","",IF(Jury!F11="","",Jury!F11))</f>
        <v/>
      </c>
      <c r="H4" s="157" t="str">
        <f>IF($A4="","",IF(Jury!G11="","",Jury!G11))</f>
        <v/>
      </c>
      <c r="I4" s="157" t="str">
        <f>IF($A4="","",IF(Jury!H11="","",Jury!H11))</f>
        <v/>
      </c>
      <c r="J4" s="157" t="str">
        <f>IF($A4="","",IF(Jury!I11="","",Jury!I11))</f>
        <v/>
      </c>
      <c r="K4" s="157" t="str">
        <f>IF($A4="","",IF(Jury!J11="","",Jury!J11))</f>
        <v/>
      </c>
      <c r="L4" s="157" t="str">
        <f>IF($A4="","",IF(Jury!K11="","",Jury!K11))</f>
        <v/>
      </c>
      <c r="M4" s="157" t="str">
        <f>IF($A4="","",IF(Jury!L11="","",Jury!L11))</f>
        <v/>
      </c>
      <c r="N4" s="157" t="str">
        <f>IF($A4="","",IF(Jury!M11="","",Jury!M11))</f>
        <v/>
      </c>
      <c r="O4" s="157" t="str">
        <f>IF($A4="","",IF(Jury!N11="","",Jury!N11))</f>
        <v/>
      </c>
      <c r="P4" s="157" t="str">
        <f>IF($A4="","",IF(Jury!O11="","",Jury!O11))</f>
        <v/>
      </c>
      <c r="Q4" s="157" t="str">
        <f>IF($A4="","",IF(Jury!P11="","",Jury!P11))</f>
        <v/>
      </c>
      <c r="R4" s="157" t="str">
        <f>IF($A4="","",IF(Jury!Q11="","",Jury!Q11))</f>
        <v/>
      </c>
      <c r="S4" s="157" t="str">
        <f>IF($A4="","",IF(Jury!R11="","",Jury!R11))</f>
        <v/>
      </c>
      <c r="T4" s="157" t="str">
        <f>IF($A4="","",IF(Jury!S11="","",Jury!S11))</f>
        <v/>
      </c>
      <c r="U4" s="157" t="str">
        <f>IF($A4="","",IF(Jury!T11="","",Jury!T11))</f>
        <v/>
      </c>
      <c r="V4" s="157" t="str">
        <f>IF($A4="","",IF(Jury!U11="","",Jury!U11))</f>
        <v/>
      </c>
      <c r="W4" s="157" t="str">
        <f>IF($A4="","",IF(Jury!V11="","",Jury!V11))</f>
        <v/>
      </c>
      <c r="X4" s="157" t="str">
        <f>IF($A4="","",IF(Jury!W11="","",Jury!W11))</f>
        <v/>
      </c>
      <c r="Y4" s="157" t="str">
        <f>IF($A4="","",IF(Jury!X11="","",Jury!X11))</f>
        <v/>
      </c>
      <c r="Z4" s="157" t="str">
        <f>IF($A4="","",IF(Jury!Y11="","",Jury!Y11))</f>
        <v/>
      </c>
      <c r="AA4" s="157" t="str">
        <f>IF($A4="","",IF(Jury!Z11="","",Jury!Z11))</f>
        <v/>
      </c>
      <c r="AB4" s="157" t="str">
        <f>IF($A4="","",IF(Jury!AA11="","",Jury!AA11))</f>
        <v/>
      </c>
    </row>
    <row r="5" spans="1:28" x14ac:dyDescent="0.2">
      <c r="A5" s="198" t="str">
        <f>IF(Jury!B12="","",Jury!A12)</f>
        <v/>
      </c>
      <c r="B5" s="157" t="str">
        <f>IF($A5="","",IF(Jury!B12="","",Jury!B12))</f>
        <v/>
      </c>
      <c r="C5" s="157" t="str">
        <f>IF($A5="","",IF(Jury!C12="","",Jury!C12))</f>
        <v/>
      </c>
      <c r="D5" s="157" t="str">
        <f>IF($A5="","",IF(Jury!D12="","",Jury!D12))</f>
        <v/>
      </c>
      <c r="E5" s="193" t="str">
        <f>IF(D5="","",'allg. Daten'!$C$6)</f>
        <v/>
      </c>
      <c r="F5" s="157" t="str">
        <f>IF($A5="","",IF(Jury!E12="","",Jury!E12))</f>
        <v/>
      </c>
      <c r="G5" s="157" t="str">
        <f>IF($A5="","",IF(Jury!F12="","",Jury!F12))</f>
        <v/>
      </c>
      <c r="H5" s="157" t="str">
        <f>IF($A5="","",IF(Jury!G12="","",Jury!G12))</f>
        <v/>
      </c>
      <c r="I5" s="157" t="str">
        <f>IF($A5="","",IF(Jury!H12="","",Jury!H12))</f>
        <v/>
      </c>
      <c r="J5" s="157" t="str">
        <f>IF($A5="","",IF(Jury!I12="","",Jury!I12))</f>
        <v/>
      </c>
      <c r="K5" s="157" t="str">
        <f>IF($A5="","",IF(Jury!J12="","",Jury!J12))</f>
        <v/>
      </c>
      <c r="L5" s="157" t="str">
        <f>IF($A5="","",IF(Jury!K12="","",Jury!K12))</f>
        <v/>
      </c>
      <c r="M5" s="157" t="str">
        <f>IF($A5="","",IF(Jury!L12="","",Jury!L12))</f>
        <v/>
      </c>
      <c r="N5" s="157" t="str">
        <f>IF($A5="","",IF(Jury!M12="","",Jury!M12))</f>
        <v/>
      </c>
      <c r="O5" s="157" t="str">
        <f>IF($A5="","",IF(Jury!N12="","",Jury!N12))</f>
        <v/>
      </c>
      <c r="P5" s="157" t="str">
        <f>IF($A5="","",IF(Jury!O12="","",Jury!O12))</f>
        <v/>
      </c>
      <c r="Q5" s="157" t="str">
        <f>IF($A5="","",IF(Jury!P12="","",Jury!P12))</f>
        <v/>
      </c>
      <c r="R5" s="157" t="str">
        <f>IF($A5="","",IF(Jury!Q12="","",Jury!Q12))</f>
        <v/>
      </c>
      <c r="S5" s="157" t="str">
        <f>IF($A5="","",IF(Jury!R12="","",Jury!R12))</f>
        <v/>
      </c>
      <c r="T5" s="157" t="str">
        <f>IF($A5="","",IF(Jury!S12="","",Jury!S12))</f>
        <v/>
      </c>
      <c r="U5" s="157" t="str">
        <f>IF($A5="","",IF(Jury!T12="","",Jury!T12))</f>
        <v/>
      </c>
      <c r="V5" s="157" t="str">
        <f>IF($A5="","",IF(Jury!U12="","",Jury!U12))</f>
        <v/>
      </c>
      <c r="W5" s="157" t="str">
        <f>IF($A5="","",IF(Jury!V12="","",Jury!V12))</f>
        <v/>
      </c>
      <c r="X5" s="157" t="str">
        <f>IF($A5="","",IF(Jury!W12="","",Jury!W12))</f>
        <v/>
      </c>
      <c r="Y5" s="157" t="str">
        <f>IF($A5="","",IF(Jury!X12="","",Jury!X12))</f>
        <v/>
      </c>
      <c r="Z5" s="157" t="str">
        <f>IF($A5="","",IF(Jury!Y12="","",Jury!Y12))</f>
        <v/>
      </c>
      <c r="AA5" s="157" t="str">
        <f>IF($A5="","",IF(Jury!Z12="","",Jury!Z12))</f>
        <v/>
      </c>
      <c r="AB5" s="157" t="str">
        <f>IF($A5="","",IF(Jury!AA12="","",Jury!AA12))</f>
        <v/>
      </c>
    </row>
    <row r="6" spans="1:28" x14ac:dyDescent="0.2">
      <c r="A6" s="198" t="str">
        <f>IF(Jury!B13="","",Jury!A13)</f>
        <v/>
      </c>
      <c r="B6" s="157" t="str">
        <f>IF($A6="","",IF(Jury!B13="","",Jury!B13))</f>
        <v/>
      </c>
      <c r="C6" s="157" t="str">
        <f>IF($A6="","",IF(Jury!C13="","",Jury!C13))</f>
        <v/>
      </c>
      <c r="D6" s="157" t="str">
        <f>IF($A6="","",IF(Jury!D13="","",Jury!D13))</f>
        <v/>
      </c>
      <c r="E6" s="193" t="str">
        <f>IF(D6="","",'allg. Daten'!$C$6)</f>
        <v/>
      </c>
      <c r="F6" s="157" t="str">
        <f>IF($A6="","",IF(Jury!E13="","",Jury!E13))</f>
        <v/>
      </c>
      <c r="G6" s="157" t="str">
        <f>IF($A6="","",IF(Jury!F13="","",Jury!F13))</f>
        <v/>
      </c>
      <c r="H6" s="157" t="str">
        <f>IF($A6="","",IF(Jury!G13="","",Jury!G13))</f>
        <v/>
      </c>
      <c r="I6" s="157" t="str">
        <f>IF($A6="","",IF(Jury!H13="","",Jury!H13))</f>
        <v/>
      </c>
      <c r="J6" s="157" t="str">
        <f>IF($A6="","",IF(Jury!I13="","",Jury!I13))</f>
        <v/>
      </c>
      <c r="K6" s="157" t="str">
        <f>IF($A6="","",IF(Jury!J13="","",Jury!J13))</f>
        <v/>
      </c>
      <c r="L6" s="157" t="str">
        <f>IF($A6="","",IF(Jury!K13="","",Jury!K13))</f>
        <v/>
      </c>
      <c r="M6" s="157" t="str">
        <f>IF($A6="","",IF(Jury!L13="","",Jury!L13))</f>
        <v/>
      </c>
      <c r="N6" s="157" t="str">
        <f>IF($A6="","",IF(Jury!M13="","",Jury!M13))</f>
        <v/>
      </c>
      <c r="O6" s="157" t="str">
        <f>IF($A6="","",IF(Jury!N13="","",Jury!N13))</f>
        <v/>
      </c>
      <c r="P6" s="157" t="str">
        <f>IF($A6="","",IF(Jury!O13="","",Jury!O13))</f>
        <v/>
      </c>
      <c r="Q6" s="157" t="str">
        <f>IF($A6="","",IF(Jury!P13="","",Jury!P13))</f>
        <v/>
      </c>
      <c r="R6" s="157" t="str">
        <f>IF($A6="","",IF(Jury!Q13="","",Jury!Q13))</f>
        <v/>
      </c>
      <c r="S6" s="157" t="str">
        <f>IF($A6="","",IF(Jury!R13="","",Jury!R13))</f>
        <v/>
      </c>
      <c r="T6" s="157" t="str">
        <f>IF($A6="","",IF(Jury!S13="","",Jury!S13))</f>
        <v/>
      </c>
      <c r="U6" s="157" t="str">
        <f>IF($A6="","",IF(Jury!T13="","",Jury!T13))</f>
        <v/>
      </c>
      <c r="V6" s="157" t="str">
        <f>IF($A6="","",IF(Jury!U13="","",Jury!U13))</f>
        <v/>
      </c>
      <c r="W6" s="157" t="str">
        <f>IF($A6="","",IF(Jury!V13="","",Jury!V13))</f>
        <v/>
      </c>
      <c r="X6" s="157" t="str">
        <f>IF($A6="","",IF(Jury!W13="","",Jury!W13))</f>
        <v/>
      </c>
      <c r="Y6" s="157" t="str">
        <f>IF($A6="","",IF(Jury!X13="","",Jury!X13))</f>
        <v/>
      </c>
      <c r="Z6" s="157" t="str">
        <f>IF($A6="","",IF(Jury!Y13="","",Jury!Y13))</f>
        <v/>
      </c>
      <c r="AA6" s="157" t="str">
        <f>IF($A6="","",IF(Jury!Z13="","",Jury!Z13))</f>
        <v/>
      </c>
      <c r="AB6" s="157" t="str">
        <f>IF($A6="","",IF(Jury!AA13="","",Jury!AA13))</f>
        <v/>
      </c>
    </row>
    <row r="7" spans="1:28" x14ac:dyDescent="0.2">
      <c r="A7" s="198" t="str">
        <f>IF(Jury!B14="","",Jury!A14)</f>
        <v/>
      </c>
      <c r="B7" s="157" t="str">
        <f>IF($A7="","",IF(Jury!B14="","",Jury!B14))</f>
        <v/>
      </c>
      <c r="C7" s="157" t="str">
        <f>IF($A7="","",IF(Jury!C14="","",Jury!C14))</f>
        <v/>
      </c>
      <c r="D7" s="157" t="str">
        <f>IF($A7="","",IF(Jury!D14="","",Jury!D14))</f>
        <v/>
      </c>
      <c r="E7" s="193" t="str">
        <f>IF(D7="","",'allg. Daten'!$C$6)</f>
        <v/>
      </c>
      <c r="F7" s="157" t="str">
        <f>IF($A7="","",IF(Jury!E14="","",Jury!E14))</f>
        <v/>
      </c>
      <c r="G7" s="157" t="str">
        <f>IF($A7="","",IF(Jury!F14="","",Jury!F14))</f>
        <v/>
      </c>
      <c r="H7" s="157" t="str">
        <f>IF($A7="","",IF(Jury!G14="","",Jury!G14))</f>
        <v/>
      </c>
      <c r="I7" s="157" t="str">
        <f>IF($A7="","",IF(Jury!H14="","",Jury!H14))</f>
        <v/>
      </c>
      <c r="J7" s="157" t="str">
        <f>IF($A7="","",IF(Jury!I14="","",Jury!I14))</f>
        <v/>
      </c>
      <c r="K7" s="157" t="str">
        <f>IF($A7="","",IF(Jury!J14="","",Jury!J14))</f>
        <v/>
      </c>
      <c r="L7" s="157" t="str">
        <f>IF($A7="","",IF(Jury!K14="","",Jury!K14))</f>
        <v/>
      </c>
      <c r="M7" s="157" t="str">
        <f>IF($A7="","",IF(Jury!L14="","",Jury!L14))</f>
        <v/>
      </c>
      <c r="N7" s="157" t="str">
        <f>IF($A7="","",IF(Jury!M14="","",Jury!M14))</f>
        <v/>
      </c>
      <c r="O7" s="157" t="str">
        <f>IF($A7="","",IF(Jury!N14="","",Jury!N14))</f>
        <v/>
      </c>
      <c r="P7" s="157" t="str">
        <f>IF($A7="","",IF(Jury!O14="","",Jury!O14))</f>
        <v/>
      </c>
      <c r="Q7" s="157" t="str">
        <f>IF($A7="","",IF(Jury!P14="","",Jury!P14))</f>
        <v/>
      </c>
      <c r="R7" s="157" t="str">
        <f>IF($A7="","",IF(Jury!Q14="","",Jury!Q14))</f>
        <v/>
      </c>
      <c r="S7" s="157" t="str">
        <f>IF($A7="","",IF(Jury!R14="","",Jury!R14))</f>
        <v/>
      </c>
      <c r="T7" s="157" t="str">
        <f>IF($A7="","",IF(Jury!S14="","",Jury!S14))</f>
        <v/>
      </c>
      <c r="U7" s="157" t="str">
        <f>IF($A7="","",IF(Jury!T14="","",Jury!T14))</f>
        <v/>
      </c>
      <c r="V7" s="157" t="str">
        <f>IF($A7="","",IF(Jury!U14="","",Jury!U14))</f>
        <v/>
      </c>
      <c r="W7" s="157" t="str">
        <f>IF($A7="","",IF(Jury!V14="","",Jury!V14))</f>
        <v/>
      </c>
      <c r="X7" s="157" t="str">
        <f>IF($A7="","",IF(Jury!W14="","",Jury!W14))</f>
        <v/>
      </c>
      <c r="Y7" s="157" t="str">
        <f>IF($A7="","",IF(Jury!X14="","",Jury!X14))</f>
        <v/>
      </c>
      <c r="Z7" s="157" t="str">
        <f>IF($A7="","",IF(Jury!Y14="","",Jury!Y14))</f>
        <v/>
      </c>
      <c r="AA7" s="157" t="str">
        <f>IF($A7="","",IF(Jury!Z14="","",Jury!Z14))</f>
        <v/>
      </c>
      <c r="AB7" s="157" t="str">
        <f>IF($A7="","",IF(Jury!AA14="","",Jury!AA14))</f>
        <v/>
      </c>
    </row>
    <row r="8" spans="1:28" x14ac:dyDescent="0.2">
      <c r="A8" s="198" t="str">
        <f>IF(Jury!B15="","",Jury!A15)</f>
        <v/>
      </c>
      <c r="B8" s="157" t="str">
        <f>IF($A8="","",IF(Jury!B15="","",Jury!B15))</f>
        <v/>
      </c>
      <c r="C8" s="157" t="str">
        <f>IF($A8="","",IF(Jury!C15="","",Jury!C15))</f>
        <v/>
      </c>
      <c r="D8" s="157" t="str">
        <f>IF($A8="","",IF(Jury!D15="","",Jury!D15))</f>
        <v/>
      </c>
      <c r="E8" s="193" t="str">
        <f>IF(D8="","",'allg. Daten'!$C$6)</f>
        <v/>
      </c>
      <c r="F8" s="157" t="str">
        <f>IF($A8="","",IF(Jury!E15="","",Jury!E15))</f>
        <v/>
      </c>
      <c r="G8" s="157" t="str">
        <f>IF($A8="","",IF(Jury!F15="","",Jury!F15))</f>
        <v/>
      </c>
      <c r="H8" s="157" t="str">
        <f>IF($A8="","",IF(Jury!G15="","",Jury!G15))</f>
        <v/>
      </c>
      <c r="I8" s="157" t="str">
        <f>IF($A8="","",IF(Jury!H15="","",Jury!H15))</f>
        <v/>
      </c>
      <c r="J8" s="157" t="str">
        <f>IF($A8="","",IF(Jury!I15="","",Jury!I15))</f>
        <v/>
      </c>
      <c r="K8" s="157" t="str">
        <f>IF($A8="","",IF(Jury!J15="","",Jury!J15))</f>
        <v/>
      </c>
      <c r="L8" s="157" t="str">
        <f>IF($A8="","",IF(Jury!K15="","",Jury!K15))</f>
        <v/>
      </c>
      <c r="M8" s="157" t="str">
        <f>IF($A8="","",IF(Jury!L15="","",Jury!L15))</f>
        <v/>
      </c>
      <c r="N8" s="157" t="str">
        <f>IF($A8="","",IF(Jury!M15="","",Jury!M15))</f>
        <v/>
      </c>
      <c r="O8" s="157" t="str">
        <f>IF($A8="","",IF(Jury!N15="","",Jury!N15))</f>
        <v/>
      </c>
      <c r="P8" s="157" t="str">
        <f>IF($A8="","",IF(Jury!O15="","",Jury!O15))</f>
        <v/>
      </c>
      <c r="Q8" s="157" t="str">
        <f>IF($A8="","",IF(Jury!P15="","",Jury!P15))</f>
        <v/>
      </c>
      <c r="R8" s="157" t="str">
        <f>IF($A8="","",IF(Jury!Q15="","",Jury!Q15))</f>
        <v/>
      </c>
      <c r="S8" s="157" t="str">
        <f>IF($A8="","",IF(Jury!R15="","",Jury!R15))</f>
        <v/>
      </c>
      <c r="T8" s="157" t="str">
        <f>IF($A8="","",IF(Jury!S15="","",Jury!S15))</f>
        <v/>
      </c>
      <c r="U8" s="157" t="str">
        <f>IF($A8="","",IF(Jury!T15="","",Jury!T15))</f>
        <v/>
      </c>
      <c r="V8" s="157" t="str">
        <f>IF($A8="","",IF(Jury!U15="","",Jury!U15))</f>
        <v/>
      </c>
      <c r="W8" s="157" t="str">
        <f>IF($A8="","",IF(Jury!V15="","",Jury!V15))</f>
        <v/>
      </c>
      <c r="X8" s="157" t="str">
        <f>IF($A8="","",IF(Jury!W15="","",Jury!W15))</f>
        <v/>
      </c>
      <c r="Y8" s="157" t="str">
        <f>IF($A8="","",IF(Jury!X15="","",Jury!X15))</f>
        <v/>
      </c>
      <c r="Z8" s="157" t="str">
        <f>IF($A8="","",IF(Jury!Y15="","",Jury!Y15))</f>
        <v/>
      </c>
      <c r="AA8" s="157" t="str">
        <f>IF($A8="","",IF(Jury!Z15="","",Jury!Z15))</f>
        <v/>
      </c>
      <c r="AB8" s="157" t="str">
        <f>IF($A8="","",IF(Jury!AA15="","",Jury!AA15))</f>
        <v/>
      </c>
    </row>
    <row r="9" spans="1:28" x14ac:dyDescent="0.2">
      <c r="A9" s="198" t="str">
        <f>IF(Jury!B16="","",Jury!A16)</f>
        <v/>
      </c>
      <c r="B9" s="157" t="str">
        <f>IF($A9="","",IF(Jury!B16="","",Jury!B16))</f>
        <v/>
      </c>
      <c r="C9" s="157" t="str">
        <f>IF($A9="","",IF(Jury!C16="","",Jury!C16))</f>
        <v/>
      </c>
      <c r="D9" s="157" t="str">
        <f>IF($A9="","",IF(Jury!D16="","",Jury!D16))</f>
        <v/>
      </c>
      <c r="E9" s="193" t="str">
        <f>IF(D9="","",'allg. Daten'!$C$6)</f>
        <v/>
      </c>
      <c r="F9" s="157" t="str">
        <f>IF($A9="","",IF(Jury!E16="","",Jury!E16))</f>
        <v/>
      </c>
      <c r="G9" s="157" t="str">
        <f>IF($A9="","",IF(Jury!F16="","",Jury!F16))</f>
        <v/>
      </c>
      <c r="H9" s="157" t="str">
        <f>IF($A9="","",IF(Jury!G16="","",Jury!G16))</f>
        <v/>
      </c>
      <c r="I9" s="157" t="str">
        <f>IF($A9="","",IF(Jury!H16="","",Jury!H16))</f>
        <v/>
      </c>
      <c r="J9" s="157" t="str">
        <f>IF($A9="","",IF(Jury!I16="","",Jury!I16))</f>
        <v/>
      </c>
      <c r="K9" s="157" t="str">
        <f>IF($A9="","",IF(Jury!J16="","",Jury!J16))</f>
        <v/>
      </c>
      <c r="L9" s="157" t="str">
        <f>IF($A9="","",IF(Jury!K16="","",Jury!K16))</f>
        <v/>
      </c>
      <c r="M9" s="157" t="str">
        <f>IF($A9="","",IF(Jury!L16="","",Jury!L16))</f>
        <v/>
      </c>
      <c r="N9" s="157" t="str">
        <f>IF($A9="","",IF(Jury!M16="","",Jury!M16))</f>
        <v/>
      </c>
      <c r="O9" s="157" t="str">
        <f>IF($A9="","",IF(Jury!N16="","",Jury!N16))</f>
        <v/>
      </c>
      <c r="P9" s="157" t="str">
        <f>IF($A9="","",IF(Jury!O16="","",Jury!O16))</f>
        <v/>
      </c>
      <c r="Q9" s="157" t="str">
        <f>IF($A9="","",IF(Jury!P16="","",Jury!P16))</f>
        <v/>
      </c>
      <c r="R9" s="157" t="str">
        <f>IF($A9="","",IF(Jury!Q16="","",Jury!Q16))</f>
        <v/>
      </c>
      <c r="S9" s="157" t="str">
        <f>IF($A9="","",IF(Jury!R16="","",Jury!R16))</f>
        <v/>
      </c>
      <c r="T9" s="157" t="str">
        <f>IF($A9="","",IF(Jury!S16="","",Jury!S16))</f>
        <v/>
      </c>
      <c r="U9" s="157" t="str">
        <f>IF($A9="","",IF(Jury!T16="","",Jury!T16))</f>
        <v/>
      </c>
      <c r="V9" s="157" t="str">
        <f>IF($A9="","",IF(Jury!U16="","",Jury!U16))</f>
        <v/>
      </c>
      <c r="W9" s="157" t="str">
        <f>IF($A9="","",IF(Jury!V16="","",Jury!V16))</f>
        <v/>
      </c>
      <c r="X9" s="157" t="str">
        <f>IF($A9="","",IF(Jury!W16="","",Jury!W16))</f>
        <v/>
      </c>
      <c r="Y9" s="157" t="str">
        <f>IF($A9="","",IF(Jury!X16="","",Jury!X16))</f>
        <v/>
      </c>
      <c r="Z9" s="157" t="str">
        <f>IF($A9="","",IF(Jury!Y16="","",Jury!Y16))</f>
        <v/>
      </c>
      <c r="AA9" s="157" t="str">
        <f>IF($A9="","",IF(Jury!Z16="","",Jury!Z16))</f>
        <v/>
      </c>
      <c r="AB9" s="157" t="str">
        <f>IF($A9="","",IF(Jury!AA16="","",Jury!AA16))</f>
        <v/>
      </c>
    </row>
    <row r="10" spans="1:28" x14ac:dyDescent="0.2">
      <c r="A10" s="198" t="str">
        <f>IF(Jury!B17="","",Jury!A17)</f>
        <v/>
      </c>
      <c r="B10" s="157" t="str">
        <f>IF($A10="","",IF(Jury!B17="","",Jury!B17))</f>
        <v/>
      </c>
      <c r="C10" s="157" t="str">
        <f>IF($A10="","",IF(Jury!C17="","",Jury!C17))</f>
        <v/>
      </c>
      <c r="D10" s="157" t="str">
        <f>IF($A10="","",IF(Jury!D17="","",Jury!D17))</f>
        <v/>
      </c>
      <c r="E10" s="193" t="str">
        <f>IF(D10="","",'allg. Daten'!$C$6)</f>
        <v/>
      </c>
      <c r="F10" s="157" t="str">
        <f>IF($A10="","",IF(Jury!E17="","",Jury!E17))</f>
        <v/>
      </c>
      <c r="G10" s="157" t="str">
        <f>IF($A10="","",IF(Jury!F17="","",Jury!F17))</f>
        <v/>
      </c>
      <c r="H10" s="157" t="str">
        <f>IF($A10="","",IF(Jury!G17="","",Jury!G17))</f>
        <v/>
      </c>
      <c r="I10" s="157" t="str">
        <f>IF($A10="","",IF(Jury!H17="","",Jury!H17))</f>
        <v/>
      </c>
      <c r="J10" s="157" t="str">
        <f>IF($A10="","",IF(Jury!I17="","",Jury!I17))</f>
        <v/>
      </c>
      <c r="K10" s="157" t="str">
        <f>IF($A10="","",IF(Jury!J17="","",Jury!J17))</f>
        <v/>
      </c>
      <c r="L10" s="157" t="str">
        <f>IF($A10="","",IF(Jury!K17="","",Jury!K17))</f>
        <v/>
      </c>
      <c r="M10" s="157" t="str">
        <f>IF($A10="","",IF(Jury!L17="","",Jury!L17))</f>
        <v/>
      </c>
      <c r="N10" s="157" t="str">
        <f>IF($A10="","",IF(Jury!M17="","",Jury!M17))</f>
        <v/>
      </c>
      <c r="O10" s="157" t="str">
        <f>IF($A10="","",IF(Jury!N17="","",Jury!N17))</f>
        <v/>
      </c>
      <c r="P10" s="157" t="str">
        <f>IF($A10="","",IF(Jury!O17="","",Jury!O17))</f>
        <v/>
      </c>
      <c r="Q10" s="157" t="str">
        <f>IF($A10="","",IF(Jury!P17="","",Jury!P17))</f>
        <v/>
      </c>
      <c r="R10" s="157" t="str">
        <f>IF($A10="","",IF(Jury!Q17="","",Jury!Q17))</f>
        <v/>
      </c>
      <c r="S10" s="157" t="str">
        <f>IF($A10="","",IF(Jury!R17="","",Jury!R17))</f>
        <v/>
      </c>
      <c r="T10" s="157" t="str">
        <f>IF($A10="","",IF(Jury!S17="","",Jury!S17))</f>
        <v/>
      </c>
      <c r="U10" s="157" t="str">
        <f>IF($A10="","",IF(Jury!T17="","",Jury!T17))</f>
        <v/>
      </c>
      <c r="V10" s="157" t="str">
        <f>IF($A10="","",IF(Jury!U17="","",Jury!U17))</f>
        <v/>
      </c>
      <c r="W10" s="157" t="str">
        <f>IF($A10="","",IF(Jury!V17="","",Jury!V17))</f>
        <v/>
      </c>
      <c r="X10" s="157" t="str">
        <f>IF($A10="","",IF(Jury!W17="","",Jury!W17))</f>
        <v/>
      </c>
      <c r="Y10" s="157" t="str">
        <f>IF($A10="","",IF(Jury!X17="","",Jury!X17))</f>
        <v/>
      </c>
      <c r="Z10" s="157" t="str">
        <f>IF($A10="","",IF(Jury!Y17="","",Jury!Y17))</f>
        <v/>
      </c>
      <c r="AA10" s="157" t="str">
        <f>IF($A10="","",IF(Jury!Z17="","",Jury!Z17))</f>
        <v/>
      </c>
      <c r="AB10" s="157" t="str">
        <f>IF($A10="","",IF(Jury!AA17="","",Jury!AA17))</f>
        <v/>
      </c>
    </row>
    <row r="11" spans="1:28" x14ac:dyDescent="0.2">
      <c r="A11" s="198" t="str">
        <f>IF(Jury!B18="","",Jury!A18)</f>
        <v/>
      </c>
      <c r="B11" s="157" t="str">
        <f>IF($A11="","",IF(Jury!B18="","",Jury!B18))</f>
        <v/>
      </c>
      <c r="C11" s="157" t="str">
        <f>IF($A11="","",IF(Jury!C18="","",Jury!C18))</f>
        <v/>
      </c>
      <c r="D11" s="157" t="str">
        <f>IF($A11="","",IF(Jury!D18="","",Jury!D18))</f>
        <v/>
      </c>
      <c r="E11" s="193" t="str">
        <f>IF(D11="","",'allg. Daten'!$C$6)</f>
        <v/>
      </c>
      <c r="F11" s="157" t="str">
        <f>IF($A11="","",IF(Jury!E18="","",Jury!E18))</f>
        <v/>
      </c>
      <c r="G11" s="157" t="str">
        <f>IF($A11="","",IF(Jury!F18="","",Jury!F18))</f>
        <v/>
      </c>
      <c r="H11" s="157" t="str">
        <f>IF($A11="","",IF(Jury!G18="","",Jury!G18))</f>
        <v/>
      </c>
      <c r="I11" s="157" t="str">
        <f>IF($A11="","",IF(Jury!H18="","",Jury!H18))</f>
        <v/>
      </c>
      <c r="J11" s="157" t="str">
        <f>IF($A11="","",IF(Jury!I18="","",Jury!I18))</f>
        <v/>
      </c>
      <c r="K11" s="157" t="str">
        <f>IF($A11="","",IF(Jury!J18="","",Jury!J18))</f>
        <v/>
      </c>
      <c r="L11" s="157" t="str">
        <f>IF($A11="","",IF(Jury!K18="","",Jury!K18))</f>
        <v/>
      </c>
      <c r="M11" s="157" t="str">
        <f>IF($A11="","",IF(Jury!L18="","",Jury!L18))</f>
        <v/>
      </c>
      <c r="N11" s="157" t="str">
        <f>IF($A11="","",IF(Jury!M18="","",Jury!M18))</f>
        <v/>
      </c>
      <c r="O11" s="157" t="str">
        <f>IF($A11="","",IF(Jury!N18="","",Jury!N18))</f>
        <v/>
      </c>
      <c r="P11" s="157" t="str">
        <f>IF($A11="","",IF(Jury!O18="","",Jury!O18))</f>
        <v/>
      </c>
      <c r="Q11" s="157" t="str">
        <f>IF($A11="","",IF(Jury!P18="","",Jury!P18))</f>
        <v/>
      </c>
      <c r="R11" s="157" t="str">
        <f>IF($A11="","",IF(Jury!Q18="","",Jury!Q18))</f>
        <v/>
      </c>
      <c r="S11" s="157" t="str">
        <f>IF($A11="","",IF(Jury!R18="","",Jury!R18))</f>
        <v/>
      </c>
      <c r="T11" s="157" t="str">
        <f>IF($A11="","",IF(Jury!S18="","",Jury!S18))</f>
        <v/>
      </c>
      <c r="U11" s="157" t="str">
        <f>IF($A11="","",IF(Jury!T18="","",Jury!T18))</f>
        <v/>
      </c>
      <c r="V11" s="157" t="str">
        <f>IF($A11="","",IF(Jury!U18="","",Jury!U18))</f>
        <v/>
      </c>
      <c r="W11" s="157" t="str">
        <f>IF($A11="","",IF(Jury!V18="","",Jury!V18))</f>
        <v/>
      </c>
      <c r="X11" s="157" t="str">
        <f>IF($A11="","",IF(Jury!W18="","",Jury!W18))</f>
        <v/>
      </c>
      <c r="Y11" s="157" t="str">
        <f>IF($A11="","",IF(Jury!X18="","",Jury!X18))</f>
        <v/>
      </c>
      <c r="Z11" s="157" t="str">
        <f>IF($A11="","",IF(Jury!Y18="","",Jury!Y18))</f>
        <v/>
      </c>
      <c r="AA11" s="157" t="str">
        <f>IF($A11="","",IF(Jury!Z18="","",Jury!Z18))</f>
        <v/>
      </c>
      <c r="AB11" s="157" t="str">
        <f>IF($A11="","",IF(Jury!AA18="","",Jury!AA18))</f>
        <v/>
      </c>
    </row>
    <row r="12" spans="1:28" x14ac:dyDescent="0.2">
      <c r="A12" s="198" t="str">
        <f>IF(Jury!B19="","",Jury!A19)</f>
        <v/>
      </c>
      <c r="B12" s="157" t="str">
        <f>IF($A12="","",IF(Jury!B19="","",Jury!B19))</f>
        <v/>
      </c>
      <c r="C12" s="157" t="str">
        <f>IF($A12="","",IF(Jury!C19="","",Jury!C19))</f>
        <v/>
      </c>
      <c r="D12" s="157" t="str">
        <f>IF($A12="","",IF(Jury!D19="","",Jury!D19))</f>
        <v/>
      </c>
      <c r="E12" s="193" t="str">
        <f>IF(D12="","",'allg. Daten'!$C$6)</f>
        <v/>
      </c>
      <c r="F12" s="157" t="str">
        <f>IF($A12="","",IF(Jury!E19="","",Jury!E19))</f>
        <v/>
      </c>
      <c r="G12" s="157" t="str">
        <f>IF($A12="","",IF(Jury!F19="","",Jury!F19))</f>
        <v/>
      </c>
      <c r="H12" s="157" t="str">
        <f>IF($A12="","",IF(Jury!G19="","",Jury!G19))</f>
        <v/>
      </c>
      <c r="I12" s="157" t="str">
        <f>IF($A12="","",IF(Jury!H19="","",Jury!H19))</f>
        <v/>
      </c>
      <c r="J12" s="157" t="str">
        <f>IF($A12="","",IF(Jury!I19="","",Jury!I19))</f>
        <v/>
      </c>
      <c r="K12" s="157" t="str">
        <f>IF($A12="","",IF(Jury!J19="","",Jury!J19))</f>
        <v/>
      </c>
      <c r="L12" s="157" t="str">
        <f>IF($A12="","",IF(Jury!K19="","",Jury!K19))</f>
        <v/>
      </c>
      <c r="M12" s="157" t="str">
        <f>IF($A12="","",IF(Jury!L19="","",Jury!L19))</f>
        <v/>
      </c>
      <c r="N12" s="157" t="str">
        <f>IF($A12="","",IF(Jury!M19="","",Jury!M19))</f>
        <v/>
      </c>
      <c r="O12" s="157" t="str">
        <f>IF($A12="","",IF(Jury!N19="","",Jury!N19))</f>
        <v/>
      </c>
      <c r="P12" s="157" t="str">
        <f>IF($A12="","",IF(Jury!O19="","",Jury!O19))</f>
        <v/>
      </c>
      <c r="Q12" s="157" t="str">
        <f>IF($A12="","",IF(Jury!P19="","",Jury!P19))</f>
        <v/>
      </c>
      <c r="R12" s="157" t="str">
        <f>IF($A12="","",IF(Jury!Q19="","",Jury!Q19))</f>
        <v/>
      </c>
      <c r="S12" s="157" t="str">
        <f>IF($A12="","",IF(Jury!R19="","",Jury!R19))</f>
        <v/>
      </c>
      <c r="T12" s="157" t="str">
        <f>IF($A12="","",IF(Jury!S19="","",Jury!S19))</f>
        <v/>
      </c>
      <c r="U12" s="157" t="str">
        <f>IF($A12="","",IF(Jury!T19="","",Jury!T19))</f>
        <v/>
      </c>
      <c r="V12" s="157" t="str">
        <f>IF($A12="","",IF(Jury!U19="","",Jury!U19))</f>
        <v/>
      </c>
      <c r="W12" s="157" t="str">
        <f>IF($A12="","",IF(Jury!V19="","",Jury!V19))</f>
        <v/>
      </c>
      <c r="X12" s="157" t="str">
        <f>IF($A12="","",IF(Jury!W19="","",Jury!W19))</f>
        <v/>
      </c>
      <c r="Y12" s="157" t="str">
        <f>IF($A12="","",IF(Jury!X19="","",Jury!X19))</f>
        <v/>
      </c>
      <c r="Z12" s="157" t="str">
        <f>IF($A12="","",IF(Jury!Y19="","",Jury!Y19))</f>
        <v/>
      </c>
      <c r="AA12" s="157" t="str">
        <f>IF($A12="","",IF(Jury!Z19="","",Jury!Z19))</f>
        <v/>
      </c>
      <c r="AB12" s="157" t="str">
        <f>IF($A12="","",IF(Jury!AA19="","",Jury!AA19))</f>
        <v/>
      </c>
    </row>
    <row r="13" spans="1:28" x14ac:dyDescent="0.2">
      <c r="A13" s="198" t="str">
        <f>IF(Jury!B20="","",Jury!A20)</f>
        <v/>
      </c>
      <c r="B13" s="157" t="str">
        <f>IF($A13="","",IF(Jury!B20="","",Jury!B20))</f>
        <v/>
      </c>
      <c r="C13" s="157" t="str">
        <f>IF($A13="","",IF(Jury!C20="","",Jury!C20))</f>
        <v/>
      </c>
      <c r="D13" s="157" t="str">
        <f>IF($A13="","",IF(Jury!D20="","",Jury!D20))</f>
        <v/>
      </c>
      <c r="E13" s="193" t="str">
        <f>IF(D13="","",'allg. Daten'!$C$6)</f>
        <v/>
      </c>
      <c r="F13" s="157" t="str">
        <f>IF($A13="","",IF(Jury!E20="","",Jury!E20))</f>
        <v/>
      </c>
      <c r="G13" s="157" t="str">
        <f>IF($A13="","",IF(Jury!F20="","",Jury!F20))</f>
        <v/>
      </c>
      <c r="H13" s="157" t="str">
        <f>IF($A13="","",IF(Jury!G20="","",Jury!G20))</f>
        <v/>
      </c>
      <c r="I13" s="157" t="str">
        <f>IF($A13="","",IF(Jury!H20="","",Jury!H20))</f>
        <v/>
      </c>
      <c r="J13" s="157" t="str">
        <f>IF($A13="","",IF(Jury!I20="","",Jury!I20))</f>
        <v/>
      </c>
      <c r="K13" s="157" t="str">
        <f>IF($A13="","",IF(Jury!J20="","",Jury!J20))</f>
        <v/>
      </c>
      <c r="L13" s="157" t="str">
        <f>IF($A13="","",IF(Jury!K20="","",Jury!K20))</f>
        <v/>
      </c>
      <c r="M13" s="157" t="str">
        <f>IF($A13="","",IF(Jury!L20="","",Jury!L20))</f>
        <v/>
      </c>
      <c r="N13" s="157" t="str">
        <f>IF($A13="","",IF(Jury!M20="","",Jury!M20))</f>
        <v/>
      </c>
      <c r="O13" s="157" t="str">
        <f>IF($A13="","",IF(Jury!N20="","",Jury!N20))</f>
        <v/>
      </c>
      <c r="P13" s="157" t="str">
        <f>IF($A13="","",IF(Jury!O20="","",Jury!O20))</f>
        <v/>
      </c>
      <c r="Q13" s="157" t="str">
        <f>IF($A13="","",IF(Jury!P20="","",Jury!P20))</f>
        <v/>
      </c>
      <c r="R13" s="157" t="str">
        <f>IF($A13="","",IF(Jury!Q20="","",Jury!Q20))</f>
        <v/>
      </c>
      <c r="S13" s="157" t="str">
        <f>IF($A13="","",IF(Jury!R20="","",Jury!R20))</f>
        <v/>
      </c>
      <c r="T13" s="157" t="str">
        <f>IF($A13="","",IF(Jury!S20="","",Jury!S20))</f>
        <v/>
      </c>
      <c r="U13" s="157" t="str">
        <f>IF($A13="","",IF(Jury!T20="","",Jury!T20))</f>
        <v/>
      </c>
      <c r="V13" s="157" t="str">
        <f>IF($A13="","",IF(Jury!U20="","",Jury!U20))</f>
        <v/>
      </c>
      <c r="W13" s="157" t="str">
        <f>IF($A13="","",IF(Jury!V20="","",Jury!V20))</f>
        <v/>
      </c>
      <c r="X13" s="157" t="str">
        <f>IF($A13="","",IF(Jury!W20="","",Jury!W20))</f>
        <v/>
      </c>
      <c r="Y13" s="157" t="str">
        <f>IF($A13="","",IF(Jury!X20="","",Jury!X20))</f>
        <v/>
      </c>
      <c r="Z13" s="157" t="str">
        <f>IF($A13="","",IF(Jury!Y20="","",Jury!Y20))</f>
        <v/>
      </c>
      <c r="AA13" s="157" t="str">
        <f>IF($A13="","",IF(Jury!Z20="","",Jury!Z20))</f>
        <v/>
      </c>
      <c r="AB13" s="157" t="str">
        <f>IF($A13="","",IF(Jury!AA20="","",Jury!AA20))</f>
        <v/>
      </c>
    </row>
    <row r="14" spans="1:28" x14ac:dyDescent="0.2">
      <c r="A14" s="198" t="str">
        <f>IF(Jury!B21="","",Jury!A21)</f>
        <v/>
      </c>
      <c r="B14" s="157" t="str">
        <f>IF($A14="","",IF(Jury!B21="","",Jury!B21))</f>
        <v/>
      </c>
      <c r="C14" s="157" t="str">
        <f>IF($A14="","",IF(Jury!C21="","",Jury!C21))</f>
        <v/>
      </c>
      <c r="D14" s="157" t="str">
        <f>IF($A14="","",IF(Jury!D21="","",Jury!D21))</f>
        <v/>
      </c>
      <c r="E14" s="193" t="str">
        <f>IF(D14="","",'allg. Daten'!$C$6)</f>
        <v/>
      </c>
      <c r="F14" s="157" t="str">
        <f>IF($A14="","",IF(Jury!E21="","",Jury!E21))</f>
        <v/>
      </c>
      <c r="G14" s="157" t="str">
        <f>IF($A14="","",IF(Jury!F21="","",Jury!F21))</f>
        <v/>
      </c>
      <c r="H14" s="157" t="str">
        <f>IF($A14="","",IF(Jury!G21="","",Jury!G21))</f>
        <v/>
      </c>
      <c r="I14" s="157" t="str">
        <f>IF($A14="","",IF(Jury!H21="","",Jury!H21))</f>
        <v/>
      </c>
      <c r="J14" s="157" t="str">
        <f>IF($A14="","",IF(Jury!I21="","",Jury!I21))</f>
        <v/>
      </c>
      <c r="K14" s="157" t="str">
        <f>IF($A14="","",IF(Jury!J21="","",Jury!J21))</f>
        <v/>
      </c>
      <c r="L14" s="157" t="str">
        <f>IF($A14="","",IF(Jury!K21="","",Jury!K21))</f>
        <v/>
      </c>
      <c r="M14" s="157" t="str">
        <f>IF($A14="","",IF(Jury!L21="","",Jury!L21))</f>
        <v/>
      </c>
      <c r="N14" s="157" t="str">
        <f>IF($A14="","",IF(Jury!M21="","",Jury!M21))</f>
        <v/>
      </c>
      <c r="O14" s="157" t="str">
        <f>IF($A14="","",IF(Jury!N21="","",Jury!N21))</f>
        <v/>
      </c>
      <c r="P14" s="157" t="str">
        <f>IF($A14="","",IF(Jury!O21="","",Jury!O21))</f>
        <v/>
      </c>
      <c r="Q14" s="157" t="str">
        <f>IF($A14="","",IF(Jury!P21="","",Jury!P21))</f>
        <v/>
      </c>
      <c r="R14" s="157" t="str">
        <f>IF($A14="","",IF(Jury!Q21="","",Jury!Q21))</f>
        <v/>
      </c>
      <c r="S14" s="157" t="str">
        <f>IF($A14="","",IF(Jury!R21="","",Jury!R21))</f>
        <v/>
      </c>
      <c r="T14" s="157" t="str">
        <f>IF($A14="","",IF(Jury!S21="","",Jury!S21))</f>
        <v/>
      </c>
      <c r="U14" s="157" t="str">
        <f>IF($A14="","",IF(Jury!T21="","",Jury!T21))</f>
        <v/>
      </c>
      <c r="V14" s="157" t="str">
        <f>IF($A14="","",IF(Jury!U21="","",Jury!U21))</f>
        <v/>
      </c>
      <c r="W14" s="157" t="str">
        <f>IF($A14="","",IF(Jury!V21="","",Jury!V21))</f>
        <v/>
      </c>
      <c r="X14" s="157" t="str">
        <f>IF($A14="","",IF(Jury!W21="","",Jury!W21))</f>
        <v/>
      </c>
      <c r="Y14" s="157" t="str">
        <f>IF($A14="","",IF(Jury!X21="","",Jury!X21))</f>
        <v/>
      </c>
      <c r="Z14" s="157" t="str">
        <f>IF($A14="","",IF(Jury!Y21="","",Jury!Y21))</f>
        <v/>
      </c>
      <c r="AA14" s="157" t="str">
        <f>IF($A14="","",IF(Jury!Z21="","",Jury!Z21))</f>
        <v/>
      </c>
      <c r="AB14" s="157" t="str">
        <f>IF($A14="","",IF(Jury!AA21="","",Jury!AA21))</f>
        <v/>
      </c>
    </row>
    <row r="15" spans="1:28" x14ac:dyDescent="0.2">
      <c r="A15" s="198" t="str">
        <f>IF(Jury!B22="","",Jury!A22)</f>
        <v/>
      </c>
      <c r="B15" s="157" t="str">
        <f>IF($A15="","",IF(Jury!B22="","",Jury!B22))</f>
        <v/>
      </c>
      <c r="C15" s="157" t="str">
        <f>IF($A15="","",IF(Jury!C22="","",Jury!C22))</f>
        <v/>
      </c>
      <c r="D15" s="157" t="str">
        <f>IF($A15="","",IF(Jury!D22="","",Jury!D22))</f>
        <v/>
      </c>
      <c r="E15" s="193" t="str">
        <f>IF(D15="","",'allg. Daten'!$C$6)</f>
        <v/>
      </c>
      <c r="F15" s="157" t="str">
        <f>IF($A15="","",IF(Jury!E22="","",Jury!E22))</f>
        <v/>
      </c>
      <c r="G15" s="157" t="str">
        <f>IF($A15="","",IF(Jury!F22="","",Jury!F22))</f>
        <v/>
      </c>
      <c r="H15" s="157" t="str">
        <f>IF($A15="","",IF(Jury!G22="","",Jury!G22))</f>
        <v/>
      </c>
      <c r="I15" s="157" t="str">
        <f>IF($A15="","",IF(Jury!H22="","",Jury!H22))</f>
        <v/>
      </c>
      <c r="J15" s="157" t="str">
        <f>IF($A15="","",IF(Jury!I22="","",Jury!I22))</f>
        <v/>
      </c>
      <c r="K15" s="157" t="str">
        <f>IF($A15="","",IF(Jury!J22="","",Jury!J22))</f>
        <v/>
      </c>
      <c r="L15" s="157" t="str">
        <f>IF($A15="","",IF(Jury!K22="","",Jury!K22))</f>
        <v/>
      </c>
      <c r="M15" s="157" t="str">
        <f>IF($A15="","",IF(Jury!L22="","",Jury!L22))</f>
        <v/>
      </c>
      <c r="N15" s="157" t="str">
        <f>IF($A15="","",IF(Jury!M22="","",Jury!M22))</f>
        <v/>
      </c>
      <c r="O15" s="157" t="str">
        <f>IF($A15="","",IF(Jury!N22="","",Jury!N22))</f>
        <v/>
      </c>
      <c r="P15" s="157" t="str">
        <f>IF($A15="","",IF(Jury!O22="","",Jury!O22))</f>
        <v/>
      </c>
      <c r="Q15" s="157" t="str">
        <f>IF($A15="","",IF(Jury!P22="","",Jury!P22))</f>
        <v/>
      </c>
      <c r="R15" s="157" t="str">
        <f>IF($A15="","",IF(Jury!Q22="","",Jury!Q22))</f>
        <v/>
      </c>
      <c r="S15" s="157" t="str">
        <f>IF($A15="","",IF(Jury!R22="","",Jury!R22))</f>
        <v/>
      </c>
      <c r="T15" s="157" t="str">
        <f>IF($A15="","",IF(Jury!S22="","",Jury!S22))</f>
        <v/>
      </c>
      <c r="U15" s="157" t="str">
        <f>IF($A15="","",IF(Jury!T22="","",Jury!T22))</f>
        <v/>
      </c>
      <c r="V15" s="157" t="str">
        <f>IF($A15="","",IF(Jury!U22="","",Jury!U22))</f>
        <v/>
      </c>
      <c r="W15" s="157" t="str">
        <f>IF($A15="","",IF(Jury!V22="","",Jury!V22))</f>
        <v/>
      </c>
      <c r="X15" s="157" t="str">
        <f>IF($A15="","",IF(Jury!W22="","",Jury!W22))</f>
        <v/>
      </c>
      <c r="Y15" s="157" t="str">
        <f>IF($A15="","",IF(Jury!X22="","",Jury!X22))</f>
        <v/>
      </c>
      <c r="Z15" s="157" t="str">
        <f>IF($A15="","",IF(Jury!Y22="","",Jury!Y22))</f>
        <v/>
      </c>
      <c r="AA15" s="157" t="str">
        <f>IF($A15="","",IF(Jury!Z22="","",Jury!Z22))</f>
        <v/>
      </c>
      <c r="AB15" s="157" t="str">
        <f>IF($A15="","",IF(Jury!AA22="","",Jury!AA22))</f>
        <v/>
      </c>
    </row>
    <row r="16" spans="1:28" x14ac:dyDescent="0.2">
      <c r="A16" s="198" t="str">
        <f>IF(Jury!B23="","",Jury!A23)</f>
        <v/>
      </c>
      <c r="B16" s="157" t="str">
        <f>IF($A16="","",IF(Jury!B23="","",Jury!B23))</f>
        <v/>
      </c>
      <c r="C16" s="157" t="str">
        <f>IF($A16="","",IF(Jury!C23="","",Jury!C23))</f>
        <v/>
      </c>
      <c r="D16" s="157" t="str">
        <f>IF($A16="","",IF(Jury!D23="","",Jury!D23))</f>
        <v/>
      </c>
      <c r="E16" s="193" t="str">
        <f>IF(D16="","",'allg. Daten'!$C$6)</f>
        <v/>
      </c>
      <c r="F16" s="157" t="str">
        <f>IF($A16="","",IF(Jury!E23="","",Jury!E23))</f>
        <v/>
      </c>
      <c r="G16" s="157" t="str">
        <f>IF($A16="","",IF(Jury!F23="","",Jury!F23))</f>
        <v/>
      </c>
      <c r="H16" s="157" t="str">
        <f>IF($A16="","",IF(Jury!G23="","",Jury!G23))</f>
        <v/>
      </c>
      <c r="I16" s="157" t="str">
        <f>IF($A16="","",IF(Jury!H23="","",Jury!H23))</f>
        <v/>
      </c>
      <c r="J16" s="157" t="str">
        <f>IF($A16="","",IF(Jury!I23="","",Jury!I23))</f>
        <v/>
      </c>
      <c r="K16" s="157" t="str">
        <f>IF($A16="","",IF(Jury!J23="","",Jury!J23))</f>
        <v/>
      </c>
      <c r="L16" s="157" t="str">
        <f>IF($A16="","",IF(Jury!K23="","",Jury!K23))</f>
        <v/>
      </c>
      <c r="M16" s="157" t="str">
        <f>IF($A16="","",IF(Jury!L23="","",Jury!L23))</f>
        <v/>
      </c>
      <c r="N16" s="157" t="str">
        <f>IF($A16="","",IF(Jury!M23="","",Jury!M23))</f>
        <v/>
      </c>
      <c r="O16" s="157" t="str">
        <f>IF($A16="","",IF(Jury!N23="","",Jury!N23))</f>
        <v/>
      </c>
      <c r="P16" s="157" t="str">
        <f>IF($A16="","",IF(Jury!O23="","",Jury!O23))</f>
        <v/>
      </c>
      <c r="Q16" s="157" t="str">
        <f>IF($A16="","",IF(Jury!P23="","",Jury!P23))</f>
        <v/>
      </c>
      <c r="R16" s="157" t="str">
        <f>IF($A16="","",IF(Jury!Q23="","",Jury!Q23))</f>
        <v/>
      </c>
      <c r="S16" s="157" t="str">
        <f>IF($A16="","",IF(Jury!R23="","",Jury!R23))</f>
        <v/>
      </c>
      <c r="T16" s="157" t="str">
        <f>IF($A16="","",IF(Jury!S23="","",Jury!S23))</f>
        <v/>
      </c>
      <c r="U16" s="157" t="str">
        <f>IF($A16="","",IF(Jury!T23="","",Jury!T23))</f>
        <v/>
      </c>
      <c r="V16" s="157" t="str">
        <f>IF($A16="","",IF(Jury!U23="","",Jury!U23))</f>
        <v/>
      </c>
      <c r="W16" s="157" t="str">
        <f>IF($A16="","",IF(Jury!V23="","",Jury!V23))</f>
        <v/>
      </c>
      <c r="X16" s="157" t="str">
        <f>IF($A16="","",IF(Jury!W23="","",Jury!W23))</f>
        <v/>
      </c>
      <c r="Y16" s="157" t="str">
        <f>IF($A16="","",IF(Jury!X23="","",Jury!X23))</f>
        <v/>
      </c>
      <c r="Z16" s="157" t="str">
        <f>IF($A16="","",IF(Jury!Y23="","",Jury!Y23))</f>
        <v/>
      </c>
      <c r="AA16" s="157" t="str">
        <f>IF($A16="","",IF(Jury!Z23="","",Jury!Z23))</f>
        <v/>
      </c>
      <c r="AB16" s="157" t="str">
        <f>IF($A16="","",IF(Jury!AA23="","",Jury!AA23))</f>
        <v/>
      </c>
    </row>
    <row r="17" spans="1:28" x14ac:dyDescent="0.2">
      <c r="A17" s="198" t="str">
        <f>IF(Jury!B24="","",Jury!A24)</f>
        <v/>
      </c>
      <c r="B17" s="157" t="str">
        <f>IF($A17="","",IF(Jury!B24="","",Jury!B24))</f>
        <v/>
      </c>
      <c r="C17" s="157" t="str">
        <f>IF($A17="","",IF(Jury!C24="","",Jury!C24))</f>
        <v/>
      </c>
      <c r="D17" s="157" t="str">
        <f>IF($A17="","",IF(Jury!D24="","",Jury!D24))</f>
        <v/>
      </c>
      <c r="E17" s="193" t="str">
        <f>IF(D17="","",'allg. Daten'!$C$6)</f>
        <v/>
      </c>
      <c r="F17" s="157" t="str">
        <f>IF($A17="","",IF(Jury!E24="","",Jury!E24))</f>
        <v/>
      </c>
      <c r="G17" s="157" t="str">
        <f>IF($A17="","",IF(Jury!F24="","",Jury!F24))</f>
        <v/>
      </c>
      <c r="H17" s="157" t="str">
        <f>IF($A17="","",IF(Jury!G24="","",Jury!G24))</f>
        <v/>
      </c>
      <c r="I17" s="157" t="str">
        <f>IF($A17="","",IF(Jury!H24="","",Jury!H24))</f>
        <v/>
      </c>
      <c r="J17" s="157" t="str">
        <f>IF($A17="","",IF(Jury!I24="","",Jury!I24))</f>
        <v/>
      </c>
      <c r="K17" s="157" t="str">
        <f>IF($A17="","",IF(Jury!J24="","",Jury!J24))</f>
        <v/>
      </c>
      <c r="L17" s="157" t="str">
        <f>IF($A17="","",IF(Jury!K24="","",Jury!K24))</f>
        <v/>
      </c>
      <c r="M17" s="157" t="str">
        <f>IF($A17="","",IF(Jury!L24="","",Jury!L24))</f>
        <v/>
      </c>
      <c r="N17" s="157" t="str">
        <f>IF($A17="","",IF(Jury!M24="","",Jury!M24))</f>
        <v/>
      </c>
      <c r="O17" s="157" t="str">
        <f>IF($A17="","",IF(Jury!N24="","",Jury!N24))</f>
        <v/>
      </c>
      <c r="P17" s="157" t="str">
        <f>IF($A17="","",IF(Jury!O24="","",Jury!O24))</f>
        <v/>
      </c>
      <c r="Q17" s="157" t="str">
        <f>IF($A17="","",IF(Jury!P24="","",Jury!P24))</f>
        <v/>
      </c>
      <c r="R17" s="157" t="str">
        <f>IF($A17="","",IF(Jury!Q24="","",Jury!Q24))</f>
        <v/>
      </c>
      <c r="S17" s="157" t="str">
        <f>IF($A17="","",IF(Jury!R24="","",Jury!R24))</f>
        <v/>
      </c>
      <c r="T17" s="157" t="str">
        <f>IF($A17="","",IF(Jury!S24="","",Jury!S24))</f>
        <v/>
      </c>
      <c r="U17" s="157" t="str">
        <f>IF($A17="","",IF(Jury!T24="","",Jury!T24))</f>
        <v/>
      </c>
      <c r="V17" s="157" t="str">
        <f>IF($A17="","",IF(Jury!U24="","",Jury!U24))</f>
        <v/>
      </c>
      <c r="W17" s="157" t="str">
        <f>IF($A17="","",IF(Jury!V24="","",Jury!V24))</f>
        <v/>
      </c>
      <c r="X17" s="157" t="str">
        <f>IF($A17="","",IF(Jury!W24="","",Jury!W24))</f>
        <v/>
      </c>
      <c r="Y17" s="157" t="str">
        <f>IF($A17="","",IF(Jury!X24="","",Jury!X24))</f>
        <v/>
      </c>
      <c r="Z17" s="157" t="str">
        <f>IF($A17="","",IF(Jury!Y24="","",Jury!Y24))</f>
        <v/>
      </c>
      <c r="AA17" s="157" t="str">
        <f>IF($A17="","",IF(Jury!Z24="","",Jury!Z24))</f>
        <v/>
      </c>
      <c r="AB17" s="157" t="str">
        <f>IF($A17="","",IF(Jury!AA24="","",Jury!AA24))</f>
        <v/>
      </c>
    </row>
    <row r="18" spans="1:28" x14ac:dyDescent="0.2">
      <c r="A18" s="198" t="str">
        <f>IF(Jury!B25="","",Jury!A25)</f>
        <v/>
      </c>
      <c r="B18" s="157" t="str">
        <f>IF($A18="","",IF(Jury!B25="","",Jury!B25))</f>
        <v/>
      </c>
      <c r="C18" s="157" t="str">
        <f>IF($A18="","",IF(Jury!C25="","",Jury!C25))</f>
        <v/>
      </c>
      <c r="D18" s="157" t="str">
        <f>IF($A18="","",IF(Jury!D25="","",Jury!D25))</f>
        <v/>
      </c>
      <c r="E18" s="193" t="str">
        <f>IF(D18="","",'allg. Daten'!$C$6)</f>
        <v/>
      </c>
      <c r="F18" s="157" t="str">
        <f>IF($A18="","",IF(Jury!E25="","",Jury!E25))</f>
        <v/>
      </c>
      <c r="G18" s="157" t="str">
        <f>IF($A18="","",IF(Jury!F25="","",Jury!F25))</f>
        <v/>
      </c>
      <c r="H18" s="157" t="str">
        <f>IF($A18="","",IF(Jury!G25="","",Jury!G25))</f>
        <v/>
      </c>
      <c r="I18" s="157" t="str">
        <f>IF($A18="","",IF(Jury!H25="","",Jury!H25))</f>
        <v/>
      </c>
      <c r="J18" s="157" t="str">
        <f>IF($A18="","",IF(Jury!I25="","",Jury!I25))</f>
        <v/>
      </c>
      <c r="K18" s="157" t="str">
        <f>IF($A18="","",IF(Jury!J25="","",Jury!J25))</f>
        <v/>
      </c>
      <c r="L18" s="157" t="str">
        <f>IF($A18="","",IF(Jury!K25="","",Jury!K25))</f>
        <v/>
      </c>
      <c r="M18" s="157" t="str">
        <f>IF($A18="","",IF(Jury!L25="","",Jury!L25))</f>
        <v/>
      </c>
      <c r="N18" s="157" t="str">
        <f>IF($A18="","",IF(Jury!M25="","",Jury!M25))</f>
        <v/>
      </c>
      <c r="O18" s="157" t="str">
        <f>IF($A18="","",IF(Jury!N25="","",Jury!N25))</f>
        <v/>
      </c>
      <c r="P18" s="157" t="str">
        <f>IF($A18="","",IF(Jury!O25="","",Jury!O25))</f>
        <v/>
      </c>
      <c r="Q18" s="157" t="str">
        <f>IF($A18="","",IF(Jury!P25="","",Jury!P25))</f>
        <v/>
      </c>
      <c r="R18" s="157" t="str">
        <f>IF($A18="","",IF(Jury!Q25="","",Jury!Q25))</f>
        <v/>
      </c>
      <c r="S18" s="157" t="str">
        <f>IF($A18="","",IF(Jury!R25="","",Jury!R25))</f>
        <v/>
      </c>
      <c r="T18" s="157" t="str">
        <f>IF($A18="","",IF(Jury!S25="","",Jury!S25))</f>
        <v/>
      </c>
      <c r="U18" s="157" t="str">
        <f>IF($A18="","",IF(Jury!T25="","",Jury!T25))</f>
        <v/>
      </c>
      <c r="V18" s="157" t="str">
        <f>IF($A18="","",IF(Jury!U25="","",Jury!U25))</f>
        <v/>
      </c>
      <c r="W18" s="157" t="str">
        <f>IF($A18="","",IF(Jury!V25="","",Jury!V25))</f>
        <v/>
      </c>
      <c r="X18" s="157" t="str">
        <f>IF($A18="","",IF(Jury!W25="","",Jury!W25))</f>
        <v/>
      </c>
      <c r="Y18" s="157" t="str">
        <f>IF($A18="","",IF(Jury!X25="","",Jury!X25))</f>
        <v/>
      </c>
      <c r="Z18" s="157" t="str">
        <f>IF($A18="","",IF(Jury!Y25="","",Jury!Y25))</f>
        <v/>
      </c>
      <c r="AA18" s="157" t="str">
        <f>IF($A18="","",IF(Jury!Z25="","",Jury!Z25))</f>
        <v/>
      </c>
      <c r="AB18" s="157" t="str">
        <f>IF($A18="","",IF(Jury!AA25="","",Jury!AA25))</f>
        <v/>
      </c>
    </row>
    <row r="19" spans="1:28" x14ac:dyDescent="0.2">
      <c r="A19" s="198" t="str">
        <f>IF(Jury!B26="","",Jury!A26)</f>
        <v/>
      </c>
      <c r="B19" s="157" t="str">
        <f>IF($A19="","",IF(Jury!B26="","",Jury!B26))</f>
        <v/>
      </c>
      <c r="C19" s="157" t="str">
        <f>IF($A19="","",IF(Jury!C26="","",Jury!C26))</f>
        <v/>
      </c>
      <c r="D19" s="157" t="str">
        <f>IF($A19="","",IF(Jury!D26="","",Jury!D26))</f>
        <v/>
      </c>
      <c r="E19" s="193" t="str">
        <f>IF(D19="","",'allg. Daten'!$C$6)</f>
        <v/>
      </c>
      <c r="F19" s="157" t="str">
        <f>IF($A19="","",IF(Jury!E26="","",Jury!E26))</f>
        <v/>
      </c>
      <c r="G19" s="157" t="str">
        <f>IF($A19="","",IF(Jury!F26="","",Jury!F26))</f>
        <v/>
      </c>
      <c r="H19" s="157" t="str">
        <f>IF($A19="","",IF(Jury!G26="","",Jury!G26))</f>
        <v/>
      </c>
      <c r="I19" s="157" t="str">
        <f>IF($A19="","",IF(Jury!H26="","",Jury!H26))</f>
        <v/>
      </c>
      <c r="J19" s="157" t="str">
        <f>IF($A19="","",IF(Jury!I26="","",Jury!I26))</f>
        <v/>
      </c>
      <c r="K19" s="157" t="str">
        <f>IF($A19="","",IF(Jury!J26="","",Jury!J26))</f>
        <v/>
      </c>
      <c r="L19" s="157" t="str">
        <f>IF($A19="","",IF(Jury!K26="","",Jury!K26))</f>
        <v/>
      </c>
      <c r="M19" s="157" t="str">
        <f>IF($A19="","",IF(Jury!L26="","",Jury!L26))</f>
        <v/>
      </c>
      <c r="N19" s="157" t="str">
        <f>IF($A19="","",IF(Jury!M26="","",Jury!M26))</f>
        <v/>
      </c>
      <c r="O19" s="157" t="str">
        <f>IF($A19="","",IF(Jury!N26="","",Jury!N26))</f>
        <v/>
      </c>
      <c r="P19" s="157" t="str">
        <f>IF($A19="","",IF(Jury!O26="","",Jury!O26))</f>
        <v/>
      </c>
      <c r="Q19" s="157" t="str">
        <f>IF($A19="","",IF(Jury!P26="","",Jury!P26))</f>
        <v/>
      </c>
      <c r="R19" s="157" t="str">
        <f>IF($A19="","",IF(Jury!Q26="","",Jury!Q26))</f>
        <v/>
      </c>
      <c r="S19" s="157" t="str">
        <f>IF($A19="","",IF(Jury!R26="","",Jury!R26))</f>
        <v/>
      </c>
      <c r="T19" s="157" t="str">
        <f>IF($A19="","",IF(Jury!S26="","",Jury!S26))</f>
        <v/>
      </c>
      <c r="U19" s="157" t="str">
        <f>IF($A19="","",IF(Jury!T26="","",Jury!T26))</f>
        <v/>
      </c>
      <c r="V19" s="157" t="str">
        <f>IF($A19="","",IF(Jury!U26="","",Jury!U26))</f>
        <v/>
      </c>
      <c r="W19" s="157" t="str">
        <f>IF($A19="","",IF(Jury!V26="","",Jury!V26))</f>
        <v/>
      </c>
      <c r="X19" s="157" t="str">
        <f>IF($A19="","",IF(Jury!W26="","",Jury!W26))</f>
        <v/>
      </c>
      <c r="Y19" s="157" t="str">
        <f>IF($A19="","",IF(Jury!X26="","",Jury!X26))</f>
        <v/>
      </c>
      <c r="Z19" s="157" t="str">
        <f>IF($A19="","",IF(Jury!Y26="","",Jury!Y26))</f>
        <v/>
      </c>
      <c r="AA19" s="157" t="str">
        <f>IF($A19="","",IF(Jury!Z26="","",Jury!Z26))</f>
        <v/>
      </c>
      <c r="AB19" s="157" t="str">
        <f>IF($A19="","",IF(Jury!AA26="","",Jury!AA26))</f>
        <v/>
      </c>
    </row>
    <row r="20" spans="1:28" x14ac:dyDescent="0.2">
      <c r="A20" s="198" t="str">
        <f>IF(Jury!B27="","",Jury!A27)</f>
        <v/>
      </c>
      <c r="B20" s="157" t="str">
        <f>IF($A20="","",IF(Jury!B27="","",Jury!B27))</f>
        <v/>
      </c>
      <c r="C20" s="157" t="str">
        <f>IF($A20="","",IF(Jury!C27="","",Jury!C27))</f>
        <v/>
      </c>
      <c r="D20" s="157" t="str">
        <f>IF($A20="","",IF(Jury!D27="","",Jury!D27))</f>
        <v/>
      </c>
      <c r="E20" s="193" t="str">
        <f>IF(D20="","",'allg. Daten'!$C$6)</f>
        <v/>
      </c>
      <c r="F20" s="157" t="str">
        <f>IF($A20="","",IF(Jury!E27="","",Jury!E27))</f>
        <v/>
      </c>
      <c r="G20" s="157" t="str">
        <f>IF($A20="","",IF(Jury!F27="","",Jury!F27))</f>
        <v/>
      </c>
      <c r="H20" s="157" t="str">
        <f>IF($A20="","",IF(Jury!G27="","",Jury!G27))</f>
        <v/>
      </c>
      <c r="I20" s="157" t="str">
        <f>IF($A20="","",IF(Jury!H27="","",Jury!H27))</f>
        <v/>
      </c>
      <c r="J20" s="157" t="str">
        <f>IF($A20="","",IF(Jury!I27="","",Jury!I27))</f>
        <v/>
      </c>
      <c r="K20" s="157" t="str">
        <f>IF($A20="","",IF(Jury!J27="","",Jury!J27))</f>
        <v/>
      </c>
      <c r="L20" s="157" t="str">
        <f>IF($A20="","",IF(Jury!K27="","",Jury!K27))</f>
        <v/>
      </c>
      <c r="M20" s="157" t="str">
        <f>IF($A20="","",IF(Jury!L27="","",Jury!L27))</f>
        <v/>
      </c>
      <c r="N20" s="157" t="str">
        <f>IF($A20="","",IF(Jury!M27="","",Jury!M27))</f>
        <v/>
      </c>
      <c r="O20" s="157" t="str">
        <f>IF($A20="","",IF(Jury!N27="","",Jury!N27))</f>
        <v/>
      </c>
      <c r="P20" s="157" t="str">
        <f>IF($A20="","",IF(Jury!O27="","",Jury!O27))</f>
        <v/>
      </c>
      <c r="Q20" s="157" t="str">
        <f>IF($A20="","",IF(Jury!P27="","",Jury!P27))</f>
        <v/>
      </c>
      <c r="R20" s="157" t="str">
        <f>IF($A20="","",IF(Jury!Q27="","",Jury!Q27))</f>
        <v/>
      </c>
      <c r="S20" s="157" t="str">
        <f>IF($A20="","",IF(Jury!R27="","",Jury!R27))</f>
        <v/>
      </c>
      <c r="T20" s="157" t="str">
        <f>IF($A20="","",IF(Jury!S27="","",Jury!S27))</f>
        <v/>
      </c>
      <c r="U20" s="157" t="str">
        <f>IF($A20="","",IF(Jury!T27="","",Jury!T27))</f>
        <v/>
      </c>
      <c r="V20" s="157" t="str">
        <f>IF($A20="","",IF(Jury!U27="","",Jury!U27))</f>
        <v/>
      </c>
      <c r="W20" s="157" t="str">
        <f>IF($A20="","",IF(Jury!V27="","",Jury!V27))</f>
        <v/>
      </c>
      <c r="X20" s="157" t="str">
        <f>IF($A20="","",IF(Jury!W27="","",Jury!W27))</f>
        <v/>
      </c>
      <c r="Y20" s="157" t="str">
        <f>IF($A20="","",IF(Jury!X27="","",Jury!X27))</f>
        <v/>
      </c>
      <c r="Z20" s="157" t="str">
        <f>IF($A20="","",IF(Jury!Y27="","",Jury!Y27))</f>
        <v/>
      </c>
      <c r="AA20" s="157" t="str">
        <f>IF($A20="","",IF(Jury!Z27="","",Jury!Z27))</f>
        <v/>
      </c>
      <c r="AB20" s="157" t="str">
        <f>IF($A20="","",IF(Jury!AA27="","",Jury!AA27))</f>
        <v/>
      </c>
    </row>
    <row r="21" spans="1:28" x14ac:dyDescent="0.2">
      <c r="A21" s="198" t="str">
        <f>IF(Jury!B28="","",Jury!A28)</f>
        <v/>
      </c>
      <c r="B21" s="157" t="str">
        <f>IF($A21="","",IF(Jury!B28="","",Jury!B28))</f>
        <v/>
      </c>
      <c r="C21" s="157" t="str">
        <f>IF($A21="","",IF(Jury!C28="","",Jury!C28))</f>
        <v/>
      </c>
      <c r="D21" s="157" t="str">
        <f>IF($A21="","",IF(Jury!D28="","",Jury!D28))</f>
        <v/>
      </c>
      <c r="E21" s="193" t="str">
        <f>IF(D21="","",'allg. Daten'!$C$6)</f>
        <v/>
      </c>
      <c r="F21" s="157" t="str">
        <f>IF($A21="","",IF(Jury!E28="","",Jury!E28))</f>
        <v/>
      </c>
      <c r="G21" s="157" t="str">
        <f>IF($A21="","",IF(Jury!F28="","",Jury!F28))</f>
        <v/>
      </c>
      <c r="H21" s="157" t="str">
        <f>IF($A21="","",IF(Jury!G28="","",Jury!G28))</f>
        <v/>
      </c>
      <c r="I21" s="157" t="str">
        <f>IF($A21="","",IF(Jury!H28="","",Jury!H28))</f>
        <v/>
      </c>
      <c r="J21" s="157" t="str">
        <f>IF($A21="","",IF(Jury!I28="","",Jury!I28))</f>
        <v/>
      </c>
      <c r="K21" s="157" t="str">
        <f>IF($A21="","",IF(Jury!J28="","",Jury!J28))</f>
        <v/>
      </c>
      <c r="L21" s="157" t="str">
        <f>IF($A21="","",IF(Jury!K28="","",Jury!K28))</f>
        <v/>
      </c>
      <c r="M21" s="157" t="str">
        <f>IF($A21="","",IF(Jury!L28="","",Jury!L28))</f>
        <v/>
      </c>
      <c r="N21" s="157" t="str">
        <f>IF($A21="","",IF(Jury!M28="","",Jury!M28))</f>
        <v/>
      </c>
      <c r="O21" s="157" t="str">
        <f>IF($A21="","",IF(Jury!N28="","",Jury!N28))</f>
        <v/>
      </c>
      <c r="P21" s="157" t="str">
        <f>IF($A21="","",IF(Jury!O28="","",Jury!O28))</f>
        <v/>
      </c>
      <c r="Q21" s="157" t="str">
        <f>IF($A21="","",IF(Jury!P28="","",Jury!P28))</f>
        <v/>
      </c>
      <c r="R21" s="157" t="str">
        <f>IF($A21="","",IF(Jury!Q28="","",Jury!Q28))</f>
        <v/>
      </c>
      <c r="S21" s="157" t="str">
        <f>IF($A21="","",IF(Jury!R28="","",Jury!R28))</f>
        <v/>
      </c>
      <c r="T21" s="157" t="str">
        <f>IF($A21="","",IF(Jury!S28="","",Jury!S28))</f>
        <v/>
      </c>
      <c r="U21" s="157" t="str">
        <f>IF($A21="","",IF(Jury!T28="","",Jury!T28))</f>
        <v/>
      </c>
      <c r="V21" s="157" t="str">
        <f>IF($A21="","",IF(Jury!U28="","",Jury!U28))</f>
        <v/>
      </c>
      <c r="W21" s="157" t="str">
        <f>IF($A21="","",IF(Jury!V28="","",Jury!V28))</f>
        <v/>
      </c>
      <c r="X21" s="157" t="str">
        <f>IF($A21="","",IF(Jury!W28="","",Jury!W28))</f>
        <v/>
      </c>
      <c r="Y21" s="157" t="str">
        <f>IF($A21="","",IF(Jury!X28="","",Jury!X28))</f>
        <v/>
      </c>
      <c r="Z21" s="157" t="str">
        <f>IF($A21="","",IF(Jury!Y28="","",Jury!Y28))</f>
        <v/>
      </c>
      <c r="AA21" s="157" t="str">
        <f>IF($A21="","",IF(Jury!Z28="","",Jury!Z28))</f>
        <v/>
      </c>
      <c r="AB21" s="157" t="str">
        <f>IF($A21="","",IF(Jury!AA28="","",Jury!AA28))</f>
        <v/>
      </c>
    </row>
    <row r="22" spans="1:28" x14ac:dyDescent="0.2">
      <c r="A22" s="198" t="str">
        <f>IF(Jury!B29="","",Jury!A29)</f>
        <v/>
      </c>
      <c r="B22" s="157" t="str">
        <f>IF($A22="","",IF(Jury!B29="","",Jury!B29))</f>
        <v/>
      </c>
      <c r="C22" s="157" t="str">
        <f>IF($A22="","",IF(Jury!C29="","",Jury!C29))</f>
        <v/>
      </c>
      <c r="D22" s="157" t="str">
        <f>IF($A22="","",IF(Jury!D29="","",Jury!D29))</f>
        <v/>
      </c>
      <c r="E22" s="193" t="str">
        <f>IF(D22="","",'allg. Daten'!$C$6)</f>
        <v/>
      </c>
      <c r="F22" s="157" t="str">
        <f>IF($A22="","",IF(Jury!E29="","",Jury!E29))</f>
        <v/>
      </c>
      <c r="G22" s="157" t="str">
        <f>IF($A22="","",IF(Jury!F29="","",Jury!F29))</f>
        <v/>
      </c>
      <c r="H22" s="157" t="str">
        <f>IF($A22="","",IF(Jury!G29="","",Jury!G29))</f>
        <v/>
      </c>
      <c r="I22" s="157" t="str">
        <f>IF($A22="","",IF(Jury!H29="","",Jury!H29))</f>
        <v/>
      </c>
      <c r="J22" s="157" t="str">
        <f>IF($A22="","",IF(Jury!I29="","",Jury!I29))</f>
        <v/>
      </c>
      <c r="K22" s="157" t="str">
        <f>IF($A22="","",IF(Jury!J29="","",Jury!J29))</f>
        <v/>
      </c>
      <c r="L22" s="157" t="str">
        <f>IF($A22="","",IF(Jury!K29="","",Jury!K29))</f>
        <v/>
      </c>
      <c r="M22" s="157" t="str">
        <f>IF($A22="","",IF(Jury!L29="","",Jury!L29))</f>
        <v/>
      </c>
      <c r="N22" s="157" t="str">
        <f>IF($A22="","",IF(Jury!M29="","",Jury!M29))</f>
        <v/>
      </c>
      <c r="O22" s="157" t="str">
        <f>IF($A22="","",IF(Jury!N29="","",Jury!N29))</f>
        <v/>
      </c>
      <c r="P22" s="157" t="str">
        <f>IF($A22="","",IF(Jury!O29="","",Jury!O29))</f>
        <v/>
      </c>
      <c r="Q22" s="157" t="str">
        <f>IF($A22="","",IF(Jury!P29="","",Jury!P29))</f>
        <v/>
      </c>
      <c r="R22" s="157" t="str">
        <f>IF($A22="","",IF(Jury!Q29="","",Jury!Q29))</f>
        <v/>
      </c>
      <c r="S22" s="157" t="str">
        <f>IF($A22="","",IF(Jury!R29="","",Jury!R29))</f>
        <v/>
      </c>
      <c r="T22" s="157" t="str">
        <f>IF($A22="","",IF(Jury!S29="","",Jury!S29))</f>
        <v/>
      </c>
      <c r="U22" s="157" t="str">
        <f>IF($A22="","",IF(Jury!T29="","",Jury!T29))</f>
        <v/>
      </c>
      <c r="V22" s="157" t="str">
        <f>IF($A22="","",IF(Jury!U29="","",Jury!U29))</f>
        <v/>
      </c>
      <c r="W22" s="157" t="str">
        <f>IF($A22="","",IF(Jury!V29="","",Jury!V29))</f>
        <v/>
      </c>
      <c r="X22" s="157" t="str">
        <f>IF($A22="","",IF(Jury!W29="","",Jury!W29))</f>
        <v/>
      </c>
      <c r="Y22" s="157" t="str">
        <f>IF($A22="","",IF(Jury!X29="","",Jury!X29))</f>
        <v/>
      </c>
      <c r="Z22" s="157" t="str">
        <f>IF($A22="","",IF(Jury!Y29="","",Jury!Y29))</f>
        <v/>
      </c>
      <c r="AA22" s="157" t="str">
        <f>IF($A22="","",IF(Jury!Z29="","",Jury!Z29))</f>
        <v/>
      </c>
      <c r="AB22" s="157" t="str">
        <f>IF($A22="","",IF(Jury!AA29="","",Jury!AA29))</f>
        <v/>
      </c>
    </row>
    <row r="23" spans="1:28" x14ac:dyDescent="0.2">
      <c r="A23" s="198" t="str">
        <f>IF(Jury!B30="","",Jury!A30)</f>
        <v/>
      </c>
      <c r="B23" s="157" t="str">
        <f>IF($A23="","",IF(Jury!B30="","",Jury!B30))</f>
        <v/>
      </c>
      <c r="C23" s="157" t="str">
        <f>IF($A23="","",IF(Jury!C30="","",Jury!C30))</f>
        <v/>
      </c>
      <c r="D23" s="157" t="str">
        <f>IF($A23="","",IF(Jury!D30="","",Jury!D30))</f>
        <v/>
      </c>
      <c r="E23" s="193" t="str">
        <f>IF(D23="","",'allg. Daten'!$C$6)</f>
        <v/>
      </c>
      <c r="F23" s="157" t="str">
        <f>IF($A23="","",IF(Jury!E30="","",Jury!E30))</f>
        <v/>
      </c>
      <c r="G23" s="157" t="str">
        <f>IF($A23="","",IF(Jury!F30="","",Jury!F30))</f>
        <v/>
      </c>
      <c r="H23" s="157" t="str">
        <f>IF($A23="","",IF(Jury!G30="","",Jury!G30))</f>
        <v/>
      </c>
      <c r="I23" s="157" t="str">
        <f>IF($A23="","",IF(Jury!H30="","",Jury!H30))</f>
        <v/>
      </c>
      <c r="J23" s="157" t="str">
        <f>IF($A23="","",IF(Jury!I30="","",Jury!I30))</f>
        <v/>
      </c>
      <c r="K23" s="157" t="str">
        <f>IF($A23="","",IF(Jury!J30="","",Jury!J30))</f>
        <v/>
      </c>
      <c r="L23" s="157" t="str">
        <f>IF($A23="","",IF(Jury!K30="","",Jury!K30))</f>
        <v/>
      </c>
      <c r="M23" s="157" t="str">
        <f>IF($A23="","",IF(Jury!L30="","",Jury!L30))</f>
        <v/>
      </c>
      <c r="N23" s="157" t="str">
        <f>IF($A23="","",IF(Jury!M30="","",Jury!M30))</f>
        <v/>
      </c>
      <c r="O23" s="157" t="str">
        <f>IF($A23="","",IF(Jury!N30="","",Jury!N30))</f>
        <v/>
      </c>
      <c r="P23" s="157" t="str">
        <f>IF($A23="","",IF(Jury!O30="","",Jury!O30))</f>
        <v/>
      </c>
      <c r="Q23" s="157" t="str">
        <f>IF($A23="","",IF(Jury!P30="","",Jury!P30))</f>
        <v/>
      </c>
      <c r="R23" s="157" t="str">
        <f>IF($A23="","",IF(Jury!Q30="","",Jury!Q30))</f>
        <v/>
      </c>
      <c r="S23" s="157" t="str">
        <f>IF($A23="","",IF(Jury!R30="","",Jury!R30))</f>
        <v/>
      </c>
      <c r="T23" s="157" t="str">
        <f>IF($A23="","",IF(Jury!S30="","",Jury!S30))</f>
        <v/>
      </c>
      <c r="U23" s="157" t="str">
        <f>IF($A23="","",IF(Jury!T30="","",Jury!T30))</f>
        <v/>
      </c>
      <c r="V23" s="157" t="str">
        <f>IF($A23="","",IF(Jury!U30="","",Jury!U30))</f>
        <v/>
      </c>
      <c r="W23" s="157" t="str">
        <f>IF($A23="","",IF(Jury!V30="","",Jury!V30))</f>
        <v/>
      </c>
      <c r="X23" s="157" t="str">
        <f>IF($A23="","",IF(Jury!W30="","",Jury!W30))</f>
        <v/>
      </c>
      <c r="Y23" s="157" t="str">
        <f>IF($A23="","",IF(Jury!X30="","",Jury!X30))</f>
        <v/>
      </c>
      <c r="Z23" s="157" t="str">
        <f>IF($A23="","",IF(Jury!Y30="","",Jury!Y30))</f>
        <v/>
      </c>
      <c r="AA23" s="157" t="str">
        <f>IF($A23="","",IF(Jury!Z30="","",Jury!Z30))</f>
        <v/>
      </c>
      <c r="AB23" s="157" t="str">
        <f>IF($A23="","",IF(Jury!AA30="","",Jury!AA30))</f>
        <v/>
      </c>
    </row>
    <row r="24" spans="1:28" x14ac:dyDescent="0.2">
      <c r="A24" s="198" t="str">
        <f>IF(Jury!B31="","",Jury!A31)</f>
        <v/>
      </c>
      <c r="B24" s="157" t="str">
        <f>IF($A24="","",IF(Jury!B31="","",Jury!B31))</f>
        <v/>
      </c>
      <c r="C24" s="157" t="str">
        <f>IF($A24="","",IF(Jury!C31="","",Jury!C31))</f>
        <v/>
      </c>
      <c r="D24" s="157" t="str">
        <f>IF($A24="","",IF(Jury!D31="","",Jury!D31))</f>
        <v/>
      </c>
      <c r="E24" s="193" t="str">
        <f>IF(D24="","",'allg. Daten'!$C$6)</f>
        <v/>
      </c>
      <c r="F24" s="157" t="str">
        <f>IF($A24="","",IF(Jury!E31="","",Jury!E31))</f>
        <v/>
      </c>
      <c r="G24" s="157" t="str">
        <f>IF($A24="","",IF(Jury!F31="","",Jury!F31))</f>
        <v/>
      </c>
      <c r="H24" s="157" t="str">
        <f>IF($A24="","",IF(Jury!G31="","",Jury!G31))</f>
        <v/>
      </c>
      <c r="I24" s="157" t="str">
        <f>IF($A24="","",IF(Jury!H31="","",Jury!H31))</f>
        <v/>
      </c>
      <c r="J24" s="157" t="str">
        <f>IF($A24="","",IF(Jury!I31="","",Jury!I31))</f>
        <v/>
      </c>
      <c r="K24" s="157" t="str">
        <f>IF($A24="","",IF(Jury!J31="","",Jury!J31))</f>
        <v/>
      </c>
      <c r="L24" s="157" t="str">
        <f>IF($A24="","",IF(Jury!K31="","",Jury!K31))</f>
        <v/>
      </c>
      <c r="M24" s="157" t="str">
        <f>IF($A24="","",IF(Jury!L31="","",Jury!L31))</f>
        <v/>
      </c>
      <c r="N24" s="157" t="str">
        <f>IF($A24="","",IF(Jury!M31="","",Jury!M31))</f>
        <v/>
      </c>
      <c r="O24" s="157" t="str">
        <f>IF($A24="","",IF(Jury!N31="","",Jury!N31))</f>
        <v/>
      </c>
      <c r="P24" s="157" t="str">
        <f>IF($A24="","",IF(Jury!O31="","",Jury!O31))</f>
        <v/>
      </c>
      <c r="Q24" s="157" t="str">
        <f>IF($A24="","",IF(Jury!P31="","",Jury!P31))</f>
        <v/>
      </c>
      <c r="R24" s="157" t="str">
        <f>IF($A24="","",IF(Jury!Q31="","",Jury!Q31))</f>
        <v/>
      </c>
      <c r="S24" s="157" t="str">
        <f>IF($A24="","",IF(Jury!R31="","",Jury!R31))</f>
        <v/>
      </c>
      <c r="T24" s="157" t="str">
        <f>IF($A24="","",IF(Jury!S31="","",Jury!S31))</f>
        <v/>
      </c>
      <c r="U24" s="157" t="str">
        <f>IF($A24="","",IF(Jury!T31="","",Jury!T31))</f>
        <v/>
      </c>
      <c r="V24" s="157" t="str">
        <f>IF($A24="","",IF(Jury!U31="","",Jury!U31))</f>
        <v/>
      </c>
      <c r="W24" s="157" t="str">
        <f>IF($A24="","",IF(Jury!V31="","",Jury!V31))</f>
        <v/>
      </c>
      <c r="X24" s="157" t="str">
        <f>IF($A24="","",IF(Jury!W31="","",Jury!W31))</f>
        <v/>
      </c>
      <c r="Y24" s="157" t="str">
        <f>IF($A24="","",IF(Jury!X31="","",Jury!X31))</f>
        <v/>
      </c>
      <c r="Z24" s="157" t="str">
        <f>IF($A24="","",IF(Jury!Y31="","",Jury!Y31))</f>
        <v/>
      </c>
      <c r="AA24" s="157" t="str">
        <f>IF($A24="","",IF(Jury!Z31="","",Jury!Z31))</f>
        <v/>
      </c>
      <c r="AB24" s="157" t="str">
        <f>IF($A24="","",IF(Jury!AA31="","",Jury!AA31))</f>
        <v/>
      </c>
    </row>
    <row r="25" spans="1:28" x14ac:dyDescent="0.2">
      <c r="A25" s="198" t="str">
        <f>IF(Jury!B32="","",Jury!A32)</f>
        <v/>
      </c>
      <c r="B25" s="157" t="str">
        <f>IF($A25="","",IF(Jury!B32="","",Jury!B32))</f>
        <v/>
      </c>
      <c r="C25" s="157" t="str">
        <f>IF($A25="","",IF(Jury!C32="","",Jury!C32))</f>
        <v/>
      </c>
      <c r="D25" s="157" t="str">
        <f>IF($A25="","",IF(Jury!D32="","",Jury!D32))</f>
        <v/>
      </c>
      <c r="E25" s="193" t="str">
        <f>IF(D25="","",'allg. Daten'!$C$6)</f>
        <v/>
      </c>
      <c r="F25" s="157" t="str">
        <f>IF($A25="","",IF(Jury!E32="","",Jury!E32))</f>
        <v/>
      </c>
      <c r="G25" s="157" t="str">
        <f>IF($A25="","",IF(Jury!F32="","",Jury!F32))</f>
        <v/>
      </c>
      <c r="H25" s="157" t="str">
        <f>IF($A25="","",IF(Jury!G32="","",Jury!G32))</f>
        <v/>
      </c>
      <c r="I25" s="157" t="str">
        <f>IF($A25="","",IF(Jury!H32="","",Jury!H32))</f>
        <v/>
      </c>
      <c r="J25" s="157" t="str">
        <f>IF($A25="","",IF(Jury!I32="","",Jury!I32))</f>
        <v/>
      </c>
      <c r="K25" s="157" t="str">
        <f>IF($A25="","",IF(Jury!J32="","",Jury!J32))</f>
        <v/>
      </c>
      <c r="L25" s="157" t="str">
        <f>IF($A25="","",IF(Jury!K32="","",Jury!K32))</f>
        <v/>
      </c>
      <c r="M25" s="157" t="str">
        <f>IF($A25="","",IF(Jury!L32="","",Jury!L32))</f>
        <v/>
      </c>
      <c r="N25" s="157" t="str">
        <f>IF($A25="","",IF(Jury!M32="","",Jury!M32))</f>
        <v/>
      </c>
      <c r="O25" s="157" t="str">
        <f>IF($A25="","",IF(Jury!N32="","",Jury!N32))</f>
        <v/>
      </c>
      <c r="P25" s="157" t="str">
        <f>IF($A25="","",IF(Jury!O32="","",Jury!O32))</f>
        <v/>
      </c>
      <c r="Q25" s="157" t="str">
        <f>IF($A25="","",IF(Jury!P32="","",Jury!P32))</f>
        <v/>
      </c>
      <c r="R25" s="157" t="str">
        <f>IF($A25="","",IF(Jury!Q32="","",Jury!Q32))</f>
        <v/>
      </c>
      <c r="S25" s="157" t="str">
        <f>IF($A25="","",IF(Jury!R32="","",Jury!R32))</f>
        <v/>
      </c>
      <c r="T25" s="157" t="str">
        <f>IF($A25="","",IF(Jury!S32="","",Jury!S32))</f>
        <v/>
      </c>
      <c r="U25" s="157" t="str">
        <f>IF($A25="","",IF(Jury!T32="","",Jury!T32))</f>
        <v/>
      </c>
      <c r="V25" s="157" t="str">
        <f>IF($A25="","",IF(Jury!U32="","",Jury!U32))</f>
        <v/>
      </c>
      <c r="W25" s="157" t="str">
        <f>IF($A25="","",IF(Jury!V32="","",Jury!V32))</f>
        <v/>
      </c>
      <c r="X25" s="157" t="str">
        <f>IF($A25="","",IF(Jury!W32="","",Jury!W32))</f>
        <v/>
      </c>
      <c r="Y25" s="157" t="str">
        <f>IF($A25="","",IF(Jury!X32="","",Jury!X32))</f>
        <v/>
      </c>
      <c r="Z25" s="157" t="str">
        <f>IF($A25="","",IF(Jury!Y32="","",Jury!Y32))</f>
        <v/>
      </c>
      <c r="AA25" s="157" t="str">
        <f>IF($A25="","",IF(Jury!Z32="","",Jury!Z32))</f>
        <v/>
      </c>
      <c r="AB25" s="157" t="str">
        <f>IF($A25="","",IF(Jury!AA32="","",Jury!AA32))</f>
        <v/>
      </c>
    </row>
    <row r="26" spans="1:28" x14ac:dyDescent="0.2">
      <c r="A26" s="198" t="str">
        <f>IF(Jury!B33="","",Jury!A33)</f>
        <v/>
      </c>
      <c r="B26" s="157" t="str">
        <f>IF($A26="","",IF(Jury!B33="","",Jury!B33))</f>
        <v/>
      </c>
      <c r="C26" s="157" t="str">
        <f>IF($A26="","",IF(Jury!C33="","",Jury!C33))</f>
        <v/>
      </c>
      <c r="D26" s="157" t="str">
        <f>IF($A26="","",IF(Jury!D33="","",Jury!D33))</f>
        <v/>
      </c>
      <c r="E26" s="193" t="str">
        <f>IF(D26="","",'allg. Daten'!$C$6)</f>
        <v/>
      </c>
      <c r="F26" s="157" t="str">
        <f>IF($A26="","",IF(Jury!E33="","",Jury!E33))</f>
        <v/>
      </c>
      <c r="G26" s="157" t="str">
        <f>IF($A26="","",IF(Jury!F33="","",Jury!F33))</f>
        <v/>
      </c>
      <c r="H26" s="157" t="str">
        <f>IF($A26="","",IF(Jury!G33="","",Jury!G33))</f>
        <v/>
      </c>
      <c r="I26" s="157" t="str">
        <f>IF($A26="","",IF(Jury!H33="","",Jury!H33))</f>
        <v/>
      </c>
      <c r="J26" s="157" t="str">
        <f>IF($A26="","",IF(Jury!I33="","",Jury!I33))</f>
        <v/>
      </c>
      <c r="K26" s="157" t="str">
        <f>IF($A26="","",IF(Jury!J33="","",Jury!J33))</f>
        <v/>
      </c>
      <c r="L26" s="157" t="str">
        <f>IF($A26="","",IF(Jury!K33="","",Jury!K33))</f>
        <v/>
      </c>
      <c r="M26" s="157" t="str">
        <f>IF($A26="","",IF(Jury!L33="","",Jury!L33))</f>
        <v/>
      </c>
      <c r="N26" s="157" t="str">
        <f>IF($A26="","",IF(Jury!M33="","",Jury!M33))</f>
        <v/>
      </c>
      <c r="O26" s="157" t="str">
        <f>IF($A26="","",IF(Jury!N33="","",Jury!N33))</f>
        <v/>
      </c>
      <c r="P26" s="157" t="str">
        <f>IF($A26="","",IF(Jury!O33="","",Jury!O33))</f>
        <v/>
      </c>
      <c r="Q26" s="157" t="str">
        <f>IF($A26="","",IF(Jury!P33="","",Jury!P33))</f>
        <v/>
      </c>
      <c r="R26" s="157" t="str">
        <f>IF($A26="","",IF(Jury!Q33="","",Jury!Q33))</f>
        <v/>
      </c>
      <c r="S26" s="157" t="str">
        <f>IF($A26="","",IF(Jury!R33="","",Jury!R33))</f>
        <v/>
      </c>
      <c r="T26" s="157" t="str">
        <f>IF($A26="","",IF(Jury!S33="","",Jury!S33))</f>
        <v/>
      </c>
      <c r="U26" s="157" t="str">
        <f>IF($A26="","",IF(Jury!T33="","",Jury!T33))</f>
        <v/>
      </c>
      <c r="V26" s="157" t="str">
        <f>IF($A26="","",IF(Jury!U33="","",Jury!U33))</f>
        <v/>
      </c>
      <c r="W26" s="157" t="str">
        <f>IF($A26="","",IF(Jury!V33="","",Jury!V33))</f>
        <v/>
      </c>
      <c r="X26" s="157" t="str">
        <f>IF($A26="","",IF(Jury!W33="","",Jury!W33))</f>
        <v/>
      </c>
      <c r="Y26" s="157" t="str">
        <f>IF($A26="","",IF(Jury!X33="","",Jury!X33))</f>
        <v/>
      </c>
      <c r="Z26" s="157" t="str">
        <f>IF($A26="","",IF(Jury!Y33="","",Jury!Y33))</f>
        <v/>
      </c>
      <c r="AA26" s="157" t="str">
        <f>IF($A26="","",IF(Jury!Z33="","",Jury!Z33))</f>
        <v/>
      </c>
      <c r="AB26" s="157" t="str">
        <f>IF($A26="","",IF(Jury!AA33="","",Jury!AA33))</f>
        <v/>
      </c>
    </row>
    <row r="27" spans="1:28" x14ac:dyDescent="0.2">
      <c r="A27" s="198" t="str">
        <f>IF(Jury!B34="","",Jury!A34)</f>
        <v/>
      </c>
      <c r="B27" s="157" t="str">
        <f>IF($A27="","",IF(Jury!B34="","",Jury!B34))</f>
        <v/>
      </c>
      <c r="C27" s="157" t="str">
        <f>IF($A27="","",IF(Jury!C34="","",Jury!C34))</f>
        <v/>
      </c>
      <c r="D27" s="157" t="str">
        <f>IF($A27="","",IF(Jury!D34="","",Jury!D34))</f>
        <v/>
      </c>
      <c r="E27" s="193" t="str">
        <f>IF(D27="","",'allg. Daten'!$C$6)</f>
        <v/>
      </c>
      <c r="F27" s="157" t="str">
        <f>IF($A27="","",IF(Jury!E34="","",Jury!E34))</f>
        <v/>
      </c>
      <c r="G27" s="157" t="str">
        <f>IF($A27="","",IF(Jury!F34="","",Jury!F34))</f>
        <v/>
      </c>
      <c r="H27" s="157" t="str">
        <f>IF($A27="","",IF(Jury!G34="","",Jury!G34))</f>
        <v/>
      </c>
      <c r="I27" s="157" t="str">
        <f>IF($A27="","",IF(Jury!H34="","",Jury!H34))</f>
        <v/>
      </c>
      <c r="J27" s="157" t="str">
        <f>IF($A27="","",IF(Jury!I34="","",Jury!I34))</f>
        <v/>
      </c>
      <c r="K27" s="157" t="str">
        <f>IF($A27="","",IF(Jury!J34="","",Jury!J34))</f>
        <v/>
      </c>
      <c r="L27" s="157" t="str">
        <f>IF($A27="","",IF(Jury!K34="","",Jury!K34))</f>
        <v/>
      </c>
      <c r="M27" s="157" t="str">
        <f>IF($A27="","",IF(Jury!L34="","",Jury!L34))</f>
        <v/>
      </c>
      <c r="N27" s="157" t="str">
        <f>IF($A27="","",IF(Jury!M34="","",Jury!M34))</f>
        <v/>
      </c>
      <c r="O27" s="157" t="str">
        <f>IF($A27="","",IF(Jury!N34="","",Jury!N34))</f>
        <v/>
      </c>
      <c r="P27" s="157" t="str">
        <f>IF($A27="","",IF(Jury!O34="","",Jury!O34))</f>
        <v/>
      </c>
      <c r="Q27" s="157" t="str">
        <f>IF($A27="","",IF(Jury!P34="","",Jury!P34))</f>
        <v/>
      </c>
      <c r="R27" s="157" t="str">
        <f>IF($A27="","",IF(Jury!Q34="","",Jury!Q34))</f>
        <v/>
      </c>
      <c r="S27" s="157" t="str">
        <f>IF($A27="","",IF(Jury!R34="","",Jury!R34))</f>
        <v/>
      </c>
      <c r="T27" s="157" t="str">
        <f>IF($A27="","",IF(Jury!S34="","",Jury!S34))</f>
        <v/>
      </c>
      <c r="U27" s="157" t="str">
        <f>IF($A27="","",IF(Jury!T34="","",Jury!T34))</f>
        <v/>
      </c>
      <c r="V27" s="157" t="str">
        <f>IF($A27="","",IF(Jury!U34="","",Jury!U34))</f>
        <v/>
      </c>
      <c r="W27" s="157" t="str">
        <f>IF($A27="","",IF(Jury!V34="","",Jury!V34))</f>
        <v/>
      </c>
      <c r="X27" s="157" t="str">
        <f>IF($A27="","",IF(Jury!W34="","",Jury!W34))</f>
        <v/>
      </c>
      <c r="Y27" s="157" t="str">
        <f>IF($A27="","",IF(Jury!X34="","",Jury!X34))</f>
        <v/>
      </c>
      <c r="Z27" s="157" t="str">
        <f>IF($A27="","",IF(Jury!Y34="","",Jury!Y34))</f>
        <v/>
      </c>
      <c r="AA27" s="157" t="str">
        <f>IF($A27="","",IF(Jury!Z34="","",Jury!Z34))</f>
        <v/>
      </c>
      <c r="AB27" s="157" t="str">
        <f>IF($A27="","",IF(Jury!AA34="","",Jury!AA34))</f>
        <v/>
      </c>
    </row>
    <row r="28" spans="1:28" x14ac:dyDescent="0.2">
      <c r="A28" s="198" t="str">
        <f>IF(Jury!B35="","",Jury!A35)</f>
        <v/>
      </c>
      <c r="B28" s="157" t="str">
        <f>IF($A28="","",IF(Jury!B35="","",Jury!B35))</f>
        <v/>
      </c>
      <c r="C28" s="157" t="str">
        <f>IF($A28="","",IF(Jury!C35="","",Jury!C35))</f>
        <v/>
      </c>
      <c r="D28" s="157" t="str">
        <f>IF($A28="","",IF(Jury!D35="","",Jury!D35))</f>
        <v/>
      </c>
      <c r="E28" s="193" t="str">
        <f>IF(D28="","",'allg. Daten'!$C$6)</f>
        <v/>
      </c>
      <c r="F28" s="157" t="str">
        <f>IF($A28="","",IF(Jury!E35="","",Jury!E35))</f>
        <v/>
      </c>
      <c r="G28" s="157" t="str">
        <f>IF($A28="","",IF(Jury!F35="","",Jury!F35))</f>
        <v/>
      </c>
      <c r="H28" s="157" t="str">
        <f>IF($A28="","",IF(Jury!G35="","",Jury!G35))</f>
        <v/>
      </c>
      <c r="I28" s="157" t="str">
        <f>IF($A28="","",IF(Jury!H35="","",Jury!H35))</f>
        <v/>
      </c>
      <c r="J28" s="157" t="str">
        <f>IF($A28="","",IF(Jury!I35="","",Jury!I35))</f>
        <v/>
      </c>
      <c r="K28" s="157" t="str">
        <f>IF($A28="","",IF(Jury!J35="","",Jury!J35))</f>
        <v/>
      </c>
      <c r="L28" s="157" t="str">
        <f>IF($A28="","",IF(Jury!K35="","",Jury!K35))</f>
        <v/>
      </c>
      <c r="M28" s="157" t="str">
        <f>IF($A28="","",IF(Jury!L35="","",Jury!L35))</f>
        <v/>
      </c>
      <c r="N28" s="157" t="str">
        <f>IF($A28="","",IF(Jury!M35="","",Jury!M35))</f>
        <v/>
      </c>
      <c r="O28" s="157" t="str">
        <f>IF($A28="","",IF(Jury!N35="","",Jury!N35))</f>
        <v/>
      </c>
      <c r="P28" s="157" t="str">
        <f>IF($A28="","",IF(Jury!O35="","",Jury!O35))</f>
        <v/>
      </c>
      <c r="Q28" s="157" t="str">
        <f>IF($A28="","",IF(Jury!P35="","",Jury!P35))</f>
        <v/>
      </c>
      <c r="R28" s="157" t="str">
        <f>IF($A28="","",IF(Jury!Q35="","",Jury!Q35))</f>
        <v/>
      </c>
      <c r="S28" s="157" t="str">
        <f>IF($A28="","",IF(Jury!R35="","",Jury!R35))</f>
        <v/>
      </c>
      <c r="T28" s="157" t="str">
        <f>IF($A28="","",IF(Jury!S35="","",Jury!S35))</f>
        <v/>
      </c>
      <c r="U28" s="157" t="str">
        <f>IF($A28="","",IF(Jury!T35="","",Jury!T35))</f>
        <v/>
      </c>
      <c r="V28" s="157" t="str">
        <f>IF($A28="","",IF(Jury!U35="","",Jury!U35))</f>
        <v/>
      </c>
      <c r="W28" s="157" t="str">
        <f>IF($A28="","",IF(Jury!V35="","",Jury!V35))</f>
        <v/>
      </c>
      <c r="X28" s="157" t="str">
        <f>IF($A28="","",IF(Jury!W35="","",Jury!W35))</f>
        <v/>
      </c>
      <c r="Y28" s="157" t="str">
        <f>IF($A28="","",IF(Jury!X35="","",Jury!X35))</f>
        <v/>
      </c>
      <c r="Z28" s="157" t="str">
        <f>IF($A28="","",IF(Jury!Y35="","",Jury!Y35))</f>
        <v/>
      </c>
      <c r="AA28" s="157" t="str">
        <f>IF($A28="","",IF(Jury!Z35="","",Jury!Z35))</f>
        <v/>
      </c>
      <c r="AB28" s="157" t="str">
        <f>IF($A28="","",IF(Jury!AA35="","",Jury!AA35))</f>
        <v/>
      </c>
    </row>
    <row r="29" spans="1:28" x14ac:dyDescent="0.2">
      <c r="A29" s="198" t="str">
        <f>IF(Jury!B36="","",Jury!A36)</f>
        <v/>
      </c>
      <c r="B29" s="157" t="str">
        <f>IF($A29="","",IF(Jury!B36="","",Jury!B36))</f>
        <v/>
      </c>
      <c r="C29" s="157" t="str">
        <f>IF($A29="","",IF(Jury!C36="","",Jury!C36))</f>
        <v/>
      </c>
      <c r="D29" s="157" t="str">
        <f>IF($A29="","",IF(Jury!D36="","",Jury!D36))</f>
        <v/>
      </c>
      <c r="E29" s="193" t="str">
        <f>IF(D29="","",'allg. Daten'!$C$6)</f>
        <v/>
      </c>
      <c r="F29" s="157" t="str">
        <f>IF($A29="","",IF(Jury!E36="","",Jury!E36))</f>
        <v/>
      </c>
      <c r="G29" s="157" t="str">
        <f>IF($A29="","",IF(Jury!F36="","",Jury!F36))</f>
        <v/>
      </c>
      <c r="H29" s="157" t="str">
        <f>IF($A29="","",IF(Jury!G36="","",Jury!G36))</f>
        <v/>
      </c>
      <c r="I29" s="157" t="str">
        <f>IF($A29="","",IF(Jury!H36="","",Jury!H36))</f>
        <v/>
      </c>
      <c r="J29" s="157" t="str">
        <f>IF($A29="","",IF(Jury!I36="","",Jury!I36))</f>
        <v/>
      </c>
      <c r="K29" s="157" t="str">
        <f>IF($A29="","",IF(Jury!J36="","",Jury!J36))</f>
        <v/>
      </c>
      <c r="L29" s="157" t="str">
        <f>IF($A29="","",IF(Jury!K36="","",Jury!K36))</f>
        <v/>
      </c>
      <c r="M29" s="157" t="str">
        <f>IF($A29="","",IF(Jury!L36="","",Jury!L36))</f>
        <v/>
      </c>
      <c r="N29" s="157" t="str">
        <f>IF($A29="","",IF(Jury!M36="","",Jury!M36))</f>
        <v/>
      </c>
      <c r="O29" s="157" t="str">
        <f>IF($A29="","",IF(Jury!N36="","",Jury!N36))</f>
        <v/>
      </c>
      <c r="P29" s="157" t="str">
        <f>IF($A29="","",IF(Jury!O36="","",Jury!O36))</f>
        <v/>
      </c>
      <c r="Q29" s="157" t="str">
        <f>IF($A29="","",IF(Jury!P36="","",Jury!P36))</f>
        <v/>
      </c>
      <c r="R29" s="157" t="str">
        <f>IF($A29="","",IF(Jury!Q36="","",Jury!Q36))</f>
        <v/>
      </c>
      <c r="S29" s="157" t="str">
        <f>IF($A29="","",IF(Jury!R36="","",Jury!R36))</f>
        <v/>
      </c>
      <c r="T29" s="157" t="str">
        <f>IF($A29="","",IF(Jury!S36="","",Jury!S36))</f>
        <v/>
      </c>
      <c r="U29" s="157" t="str">
        <f>IF($A29="","",IF(Jury!T36="","",Jury!T36))</f>
        <v/>
      </c>
      <c r="V29" s="157" t="str">
        <f>IF($A29="","",IF(Jury!U36="","",Jury!U36))</f>
        <v/>
      </c>
      <c r="W29" s="157" t="str">
        <f>IF($A29="","",IF(Jury!V36="","",Jury!V36))</f>
        <v/>
      </c>
      <c r="X29" s="157" t="str">
        <f>IF($A29="","",IF(Jury!W36="","",Jury!W36))</f>
        <v/>
      </c>
      <c r="Y29" s="157" t="str">
        <f>IF($A29="","",IF(Jury!X36="","",Jury!X36))</f>
        <v/>
      </c>
      <c r="Z29" s="157" t="str">
        <f>IF($A29="","",IF(Jury!Y36="","",Jury!Y36))</f>
        <v/>
      </c>
      <c r="AA29" s="157" t="str">
        <f>IF($A29="","",IF(Jury!Z36="","",Jury!Z36))</f>
        <v/>
      </c>
      <c r="AB29" s="157" t="str">
        <f>IF($A29="","",IF(Jury!AA36="","",Jury!AA36))</f>
        <v/>
      </c>
    </row>
    <row r="30" spans="1:28" x14ac:dyDescent="0.2">
      <c r="A30" s="198" t="str">
        <f>IF(Jury!B37="","",Jury!A37)</f>
        <v/>
      </c>
      <c r="B30" s="157" t="str">
        <f>IF($A30="","",IF(Jury!B37="","",Jury!B37))</f>
        <v/>
      </c>
      <c r="C30" s="157" t="str">
        <f>IF($A30="","",IF(Jury!C37="","",Jury!C37))</f>
        <v/>
      </c>
      <c r="D30" s="157" t="str">
        <f>IF($A30="","",IF(Jury!D37="","",Jury!D37))</f>
        <v/>
      </c>
      <c r="E30" s="193" t="str">
        <f>IF(D30="","",'allg. Daten'!$C$6)</f>
        <v/>
      </c>
      <c r="F30" s="157" t="str">
        <f>IF($A30="","",IF(Jury!E37="","",Jury!E37))</f>
        <v/>
      </c>
      <c r="G30" s="157" t="str">
        <f>IF($A30="","",IF(Jury!F37="","",Jury!F37))</f>
        <v/>
      </c>
      <c r="H30" s="157" t="str">
        <f>IF($A30="","",IF(Jury!G37="","",Jury!G37))</f>
        <v/>
      </c>
      <c r="I30" s="157" t="str">
        <f>IF($A30="","",IF(Jury!H37="","",Jury!H37))</f>
        <v/>
      </c>
      <c r="J30" s="157" t="str">
        <f>IF($A30="","",IF(Jury!I37="","",Jury!I37))</f>
        <v/>
      </c>
      <c r="K30" s="157" t="str">
        <f>IF($A30="","",IF(Jury!J37="","",Jury!J37))</f>
        <v/>
      </c>
      <c r="L30" s="157" t="str">
        <f>IF($A30="","",IF(Jury!K37="","",Jury!K37))</f>
        <v/>
      </c>
      <c r="M30" s="157" t="str">
        <f>IF($A30="","",IF(Jury!L37="","",Jury!L37))</f>
        <v/>
      </c>
      <c r="N30" s="157" t="str">
        <f>IF($A30="","",IF(Jury!M37="","",Jury!M37))</f>
        <v/>
      </c>
      <c r="O30" s="157" t="str">
        <f>IF($A30="","",IF(Jury!N37="","",Jury!N37))</f>
        <v/>
      </c>
      <c r="P30" s="157" t="str">
        <f>IF($A30="","",IF(Jury!O37="","",Jury!O37))</f>
        <v/>
      </c>
      <c r="Q30" s="157" t="str">
        <f>IF($A30="","",IF(Jury!P37="","",Jury!P37))</f>
        <v/>
      </c>
      <c r="R30" s="157" t="str">
        <f>IF($A30="","",IF(Jury!Q37="","",Jury!Q37))</f>
        <v/>
      </c>
      <c r="S30" s="157" t="str">
        <f>IF($A30="","",IF(Jury!R37="","",Jury!R37))</f>
        <v/>
      </c>
      <c r="T30" s="157" t="str">
        <f>IF($A30="","",IF(Jury!S37="","",Jury!S37))</f>
        <v/>
      </c>
      <c r="U30" s="157" t="str">
        <f>IF($A30="","",IF(Jury!T37="","",Jury!T37))</f>
        <v/>
      </c>
      <c r="V30" s="157" t="str">
        <f>IF($A30="","",IF(Jury!U37="","",Jury!U37))</f>
        <v/>
      </c>
      <c r="W30" s="157" t="str">
        <f>IF($A30="","",IF(Jury!V37="","",Jury!V37))</f>
        <v/>
      </c>
      <c r="X30" s="157" t="str">
        <f>IF($A30="","",IF(Jury!W37="","",Jury!W37))</f>
        <v/>
      </c>
      <c r="Y30" s="157" t="str">
        <f>IF($A30="","",IF(Jury!X37="","",Jury!X37))</f>
        <v/>
      </c>
      <c r="Z30" s="157" t="str">
        <f>IF($A30="","",IF(Jury!Y37="","",Jury!Y37))</f>
        <v/>
      </c>
      <c r="AA30" s="157" t="str">
        <f>IF($A30="","",IF(Jury!Z37="","",Jury!Z37))</f>
        <v/>
      </c>
      <c r="AB30" s="157" t="str">
        <f>IF($A30="","",IF(Jury!AA37="","",Jury!AA37))</f>
        <v/>
      </c>
    </row>
    <row r="31" spans="1:28" x14ac:dyDescent="0.2">
      <c r="A31" s="198" t="str">
        <f>IF(Jury!B38="","",Jury!A38)</f>
        <v/>
      </c>
      <c r="B31" s="157" t="str">
        <f>IF($A31="","",IF(Jury!B38="","",Jury!B38))</f>
        <v/>
      </c>
      <c r="C31" s="157" t="str">
        <f>IF($A31="","",IF(Jury!C38="","",Jury!C38))</f>
        <v/>
      </c>
      <c r="D31" s="157" t="str">
        <f>IF($A31="","",IF(Jury!D38="","",Jury!D38))</f>
        <v/>
      </c>
      <c r="E31" s="193" t="str">
        <f>IF(D31="","",'allg. Daten'!$C$6)</f>
        <v/>
      </c>
      <c r="F31" s="157" t="str">
        <f>IF($A31="","",IF(Jury!E38="","",Jury!E38))</f>
        <v/>
      </c>
      <c r="G31" s="157" t="str">
        <f>IF($A31="","",IF(Jury!F38="","",Jury!F38))</f>
        <v/>
      </c>
      <c r="H31" s="157" t="str">
        <f>IF($A31="","",IF(Jury!G38="","",Jury!G38))</f>
        <v/>
      </c>
      <c r="I31" s="157" t="str">
        <f>IF($A31="","",IF(Jury!H38="","",Jury!H38))</f>
        <v/>
      </c>
      <c r="J31" s="157" t="str">
        <f>IF($A31="","",IF(Jury!I38="","",Jury!I38))</f>
        <v/>
      </c>
      <c r="K31" s="157" t="str">
        <f>IF($A31="","",IF(Jury!J38="","",Jury!J38))</f>
        <v/>
      </c>
      <c r="L31" s="157" t="str">
        <f>IF($A31="","",IF(Jury!K38="","",Jury!K38))</f>
        <v/>
      </c>
      <c r="M31" s="157" t="str">
        <f>IF($A31="","",IF(Jury!L38="","",Jury!L38))</f>
        <v/>
      </c>
      <c r="N31" s="157" t="str">
        <f>IF($A31="","",IF(Jury!M38="","",Jury!M38))</f>
        <v/>
      </c>
      <c r="O31" s="157" t="str">
        <f>IF($A31="","",IF(Jury!N38="","",Jury!N38))</f>
        <v/>
      </c>
      <c r="P31" s="157" t="str">
        <f>IF($A31="","",IF(Jury!O38="","",Jury!O38))</f>
        <v/>
      </c>
      <c r="Q31" s="157" t="str">
        <f>IF($A31="","",IF(Jury!P38="","",Jury!P38))</f>
        <v/>
      </c>
      <c r="R31" s="157" t="str">
        <f>IF($A31="","",IF(Jury!Q38="","",Jury!Q38))</f>
        <v/>
      </c>
      <c r="S31" s="157" t="str">
        <f>IF($A31="","",IF(Jury!R38="","",Jury!R38))</f>
        <v/>
      </c>
      <c r="T31" s="157" t="str">
        <f>IF($A31="","",IF(Jury!S38="","",Jury!S38))</f>
        <v/>
      </c>
      <c r="U31" s="157" t="str">
        <f>IF($A31="","",IF(Jury!T38="","",Jury!T38))</f>
        <v/>
      </c>
      <c r="V31" s="157" t="str">
        <f>IF($A31="","",IF(Jury!U38="","",Jury!U38))</f>
        <v/>
      </c>
      <c r="W31" s="157" t="str">
        <f>IF($A31="","",IF(Jury!V38="","",Jury!V38))</f>
        <v/>
      </c>
      <c r="X31" s="157" t="str">
        <f>IF($A31="","",IF(Jury!W38="","",Jury!W38))</f>
        <v/>
      </c>
      <c r="Y31" s="157" t="str">
        <f>IF($A31="","",IF(Jury!X38="","",Jury!X38))</f>
        <v/>
      </c>
      <c r="Z31" s="157" t="str">
        <f>IF($A31="","",IF(Jury!Y38="","",Jury!Y38))</f>
        <v/>
      </c>
      <c r="AA31" s="157" t="str">
        <f>IF($A31="","",IF(Jury!Z38="","",Jury!Z38))</f>
        <v/>
      </c>
      <c r="AB31" s="157" t="str">
        <f>IF($A31="","",IF(Jury!AA38="","",Jury!AA38))</f>
        <v/>
      </c>
    </row>
    <row r="32" spans="1:28" x14ac:dyDescent="0.2">
      <c r="A32" s="198" t="str">
        <f>IF(Jury!B39="","",Jury!A39)</f>
        <v/>
      </c>
      <c r="B32" s="157" t="str">
        <f>IF($A32="","",IF(Jury!B39="","",Jury!B39))</f>
        <v/>
      </c>
      <c r="C32" s="157" t="str">
        <f>IF($A32="","",IF(Jury!C39="","",Jury!C39))</f>
        <v/>
      </c>
      <c r="D32" s="157" t="str">
        <f>IF($A32="","",IF(Jury!D39="","",Jury!D39))</f>
        <v/>
      </c>
      <c r="E32" s="193" t="str">
        <f>IF(D32="","",'allg. Daten'!$C$6)</f>
        <v/>
      </c>
      <c r="F32" s="157" t="str">
        <f>IF($A32="","",IF(Jury!E39="","",Jury!E39))</f>
        <v/>
      </c>
      <c r="G32" s="157" t="str">
        <f>IF($A32="","",IF(Jury!F39="","",Jury!F39))</f>
        <v/>
      </c>
      <c r="H32" s="157" t="str">
        <f>IF($A32="","",IF(Jury!G39="","",Jury!G39))</f>
        <v/>
      </c>
      <c r="I32" s="157" t="str">
        <f>IF($A32="","",IF(Jury!H39="","",Jury!H39))</f>
        <v/>
      </c>
      <c r="J32" s="157" t="str">
        <f>IF($A32="","",IF(Jury!I39="","",Jury!I39))</f>
        <v/>
      </c>
      <c r="K32" s="157" t="str">
        <f>IF($A32="","",IF(Jury!J39="","",Jury!J39))</f>
        <v/>
      </c>
      <c r="L32" s="157" t="str">
        <f>IF($A32="","",IF(Jury!K39="","",Jury!K39))</f>
        <v/>
      </c>
      <c r="M32" s="157" t="str">
        <f>IF($A32="","",IF(Jury!L39="","",Jury!L39))</f>
        <v/>
      </c>
      <c r="N32" s="157" t="str">
        <f>IF($A32="","",IF(Jury!M39="","",Jury!M39))</f>
        <v/>
      </c>
      <c r="O32" s="157" t="str">
        <f>IF($A32="","",IF(Jury!N39="","",Jury!N39))</f>
        <v/>
      </c>
      <c r="P32" s="157" t="str">
        <f>IF($A32="","",IF(Jury!O39="","",Jury!O39))</f>
        <v/>
      </c>
      <c r="Q32" s="157" t="str">
        <f>IF($A32="","",IF(Jury!P39="","",Jury!P39))</f>
        <v/>
      </c>
      <c r="R32" s="157" t="str">
        <f>IF($A32="","",IF(Jury!Q39="","",Jury!Q39))</f>
        <v/>
      </c>
      <c r="S32" s="157" t="str">
        <f>IF($A32="","",IF(Jury!R39="","",Jury!R39))</f>
        <v/>
      </c>
      <c r="T32" s="157" t="str">
        <f>IF($A32="","",IF(Jury!S39="","",Jury!S39))</f>
        <v/>
      </c>
      <c r="U32" s="157" t="str">
        <f>IF($A32="","",IF(Jury!T39="","",Jury!T39))</f>
        <v/>
      </c>
      <c r="V32" s="157" t="str">
        <f>IF($A32="","",IF(Jury!U39="","",Jury!U39))</f>
        <v/>
      </c>
      <c r="W32" s="157" t="str">
        <f>IF($A32="","",IF(Jury!V39="","",Jury!V39))</f>
        <v/>
      </c>
      <c r="X32" s="157" t="str">
        <f>IF($A32="","",IF(Jury!W39="","",Jury!W39))</f>
        <v/>
      </c>
      <c r="Y32" s="157" t="str">
        <f>IF($A32="","",IF(Jury!X39="","",Jury!X39))</f>
        <v/>
      </c>
      <c r="Z32" s="157" t="str">
        <f>IF($A32="","",IF(Jury!Y39="","",Jury!Y39))</f>
        <v/>
      </c>
      <c r="AA32" s="157" t="str">
        <f>IF($A32="","",IF(Jury!Z39="","",Jury!Z39))</f>
        <v/>
      </c>
      <c r="AB32" s="157" t="str">
        <f>IF($A32="","",IF(Jury!AA39="","",Jury!AA39))</f>
        <v/>
      </c>
    </row>
    <row r="33" spans="1:28" x14ac:dyDescent="0.2">
      <c r="A33" s="198" t="str">
        <f>IF(Jury!B40="","",Jury!A40)</f>
        <v/>
      </c>
      <c r="B33" s="157" t="str">
        <f>IF($A33="","",IF(Jury!B40="","",Jury!B40))</f>
        <v/>
      </c>
      <c r="C33" s="157" t="str">
        <f>IF($A33="","",IF(Jury!C40="","",Jury!C40))</f>
        <v/>
      </c>
      <c r="D33" s="157" t="str">
        <f>IF($A33="","",IF(Jury!D40="","",Jury!D40))</f>
        <v/>
      </c>
      <c r="E33" s="193" t="str">
        <f>IF(D33="","",'allg. Daten'!$C$6)</f>
        <v/>
      </c>
      <c r="F33" s="157" t="str">
        <f>IF($A33="","",IF(Jury!E40="","",Jury!E40))</f>
        <v/>
      </c>
      <c r="G33" s="157" t="str">
        <f>IF($A33="","",IF(Jury!F40="","",Jury!F40))</f>
        <v/>
      </c>
      <c r="H33" s="157" t="str">
        <f>IF($A33="","",IF(Jury!G40="","",Jury!G40))</f>
        <v/>
      </c>
      <c r="I33" s="157" t="str">
        <f>IF($A33="","",IF(Jury!H40="","",Jury!H40))</f>
        <v/>
      </c>
      <c r="J33" s="157" t="str">
        <f>IF($A33="","",IF(Jury!I40="","",Jury!I40))</f>
        <v/>
      </c>
      <c r="K33" s="157" t="str">
        <f>IF($A33="","",IF(Jury!J40="","",Jury!J40))</f>
        <v/>
      </c>
      <c r="L33" s="157" t="str">
        <f>IF($A33="","",IF(Jury!K40="","",Jury!K40))</f>
        <v/>
      </c>
      <c r="M33" s="157" t="str">
        <f>IF($A33="","",IF(Jury!L40="","",Jury!L40))</f>
        <v/>
      </c>
      <c r="N33" s="157" t="str">
        <f>IF($A33="","",IF(Jury!M40="","",Jury!M40))</f>
        <v/>
      </c>
      <c r="O33" s="157" t="str">
        <f>IF($A33="","",IF(Jury!N40="","",Jury!N40))</f>
        <v/>
      </c>
      <c r="P33" s="157" t="str">
        <f>IF($A33="","",IF(Jury!O40="","",Jury!O40))</f>
        <v/>
      </c>
      <c r="Q33" s="157" t="str">
        <f>IF($A33="","",IF(Jury!P40="","",Jury!P40))</f>
        <v/>
      </c>
      <c r="R33" s="157" t="str">
        <f>IF($A33="","",IF(Jury!Q40="","",Jury!Q40))</f>
        <v/>
      </c>
      <c r="S33" s="157" t="str">
        <f>IF($A33="","",IF(Jury!R40="","",Jury!R40))</f>
        <v/>
      </c>
      <c r="T33" s="157" t="str">
        <f>IF($A33="","",IF(Jury!S40="","",Jury!S40))</f>
        <v/>
      </c>
      <c r="U33" s="157" t="str">
        <f>IF($A33="","",IF(Jury!T40="","",Jury!T40))</f>
        <v/>
      </c>
      <c r="V33" s="157" t="str">
        <f>IF($A33="","",IF(Jury!U40="","",Jury!U40))</f>
        <v/>
      </c>
      <c r="W33" s="157" t="str">
        <f>IF($A33="","",IF(Jury!V40="","",Jury!V40))</f>
        <v/>
      </c>
      <c r="X33" s="157" t="str">
        <f>IF($A33="","",IF(Jury!W40="","",Jury!W40))</f>
        <v/>
      </c>
      <c r="Y33" s="157" t="str">
        <f>IF($A33="","",IF(Jury!X40="","",Jury!X40))</f>
        <v/>
      </c>
      <c r="Z33" s="157" t="str">
        <f>IF($A33="","",IF(Jury!Y40="","",Jury!Y40))</f>
        <v/>
      </c>
      <c r="AA33" s="157" t="str">
        <f>IF($A33="","",IF(Jury!Z40="","",Jury!Z40))</f>
        <v/>
      </c>
      <c r="AB33" s="157" t="str">
        <f>IF($A33="","",IF(Jury!AA40="","",Jury!AA40))</f>
        <v/>
      </c>
    </row>
    <row r="34" spans="1:28" x14ac:dyDescent="0.2">
      <c r="A34" s="198" t="str">
        <f>IF(Jury!B41="","",Jury!A41)</f>
        <v/>
      </c>
      <c r="B34" s="157" t="str">
        <f>IF($A34="","",IF(Jury!B41="","",Jury!B41))</f>
        <v/>
      </c>
      <c r="C34" s="157" t="str">
        <f>IF($A34="","",IF(Jury!C41="","",Jury!C41))</f>
        <v/>
      </c>
      <c r="D34" s="157" t="str">
        <f>IF($A34="","",IF(Jury!D41="","",Jury!D41))</f>
        <v/>
      </c>
      <c r="E34" s="193" t="str">
        <f>IF(D34="","",'allg. Daten'!$C$6)</f>
        <v/>
      </c>
      <c r="F34" s="157" t="str">
        <f>IF($A34="","",IF(Jury!E41="","",Jury!E41))</f>
        <v/>
      </c>
      <c r="G34" s="157" t="str">
        <f>IF($A34="","",IF(Jury!F41="","",Jury!F41))</f>
        <v/>
      </c>
      <c r="H34" s="157" t="str">
        <f>IF($A34="","",IF(Jury!G41="","",Jury!G41))</f>
        <v/>
      </c>
      <c r="I34" s="157" t="str">
        <f>IF($A34="","",IF(Jury!H41="","",Jury!H41))</f>
        <v/>
      </c>
      <c r="J34" s="157" t="str">
        <f>IF($A34="","",IF(Jury!I41="","",Jury!I41))</f>
        <v/>
      </c>
      <c r="K34" s="157" t="str">
        <f>IF($A34="","",IF(Jury!J41="","",Jury!J41))</f>
        <v/>
      </c>
      <c r="L34" s="157" t="str">
        <f>IF($A34="","",IF(Jury!K41="","",Jury!K41))</f>
        <v/>
      </c>
      <c r="M34" s="157" t="str">
        <f>IF($A34="","",IF(Jury!L41="","",Jury!L41))</f>
        <v/>
      </c>
      <c r="N34" s="157" t="str">
        <f>IF($A34="","",IF(Jury!M41="","",Jury!M41))</f>
        <v/>
      </c>
      <c r="O34" s="157" t="str">
        <f>IF($A34="","",IF(Jury!N41="","",Jury!N41))</f>
        <v/>
      </c>
      <c r="P34" s="157" t="str">
        <f>IF($A34="","",IF(Jury!O41="","",Jury!O41))</f>
        <v/>
      </c>
      <c r="Q34" s="157" t="str">
        <f>IF($A34="","",IF(Jury!P41="","",Jury!P41))</f>
        <v/>
      </c>
      <c r="R34" s="157" t="str">
        <f>IF($A34="","",IF(Jury!Q41="","",Jury!Q41))</f>
        <v/>
      </c>
      <c r="S34" s="157" t="str">
        <f>IF($A34="","",IF(Jury!R41="","",Jury!R41))</f>
        <v/>
      </c>
      <c r="T34" s="157" t="str">
        <f>IF($A34="","",IF(Jury!S41="","",Jury!S41))</f>
        <v/>
      </c>
      <c r="U34" s="157" t="str">
        <f>IF($A34="","",IF(Jury!T41="","",Jury!T41))</f>
        <v/>
      </c>
      <c r="V34" s="157" t="str">
        <f>IF($A34="","",IF(Jury!U41="","",Jury!U41))</f>
        <v/>
      </c>
      <c r="W34" s="157" t="str">
        <f>IF($A34="","",IF(Jury!V41="","",Jury!V41))</f>
        <v/>
      </c>
      <c r="X34" s="157" t="str">
        <f>IF($A34="","",IF(Jury!W41="","",Jury!W41))</f>
        <v/>
      </c>
      <c r="Y34" s="157" t="str">
        <f>IF($A34="","",IF(Jury!X41="","",Jury!X41))</f>
        <v/>
      </c>
      <c r="Z34" s="157" t="str">
        <f>IF($A34="","",IF(Jury!Y41="","",Jury!Y41))</f>
        <v/>
      </c>
      <c r="AA34" s="157" t="str">
        <f>IF($A34="","",IF(Jury!Z41="","",Jury!Z41))</f>
        <v/>
      </c>
      <c r="AB34" s="157" t="str">
        <f>IF($A34="","",IF(Jury!AA41="","",Jury!AA41))</f>
        <v/>
      </c>
    </row>
    <row r="35" spans="1:28" x14ac:dyDescent="0.2">
      <c r="A35" s="198" t="str">
        <f>IF(Jury!B42="","",Jury!A42)</f>
        <v/>
      </c>
      <c r="B35" s="157" t="str">
        <f>IF($A35="","",IF(Jury!B42="","",Jury!B42))</f>
        <v/>
      </c>
      <c r="C35" s="157" t="str">
        <f>IF($A35="","",IF(Jury!C42="","",Jury!C42))</f>
        <v/>
      </c>
      <c r="D35" s="157" t="str">
        <f>IF($A35="","",IF(Jury!D42="","",Jury!D42))</f>
        <v/>
      </c>
      <c r="E35" s="193" t="str">
        <f>IF(D35="","",'allg. Daten'!$C$6)</f>
        <v/>
      </c>
      <c r="F35" s="157" t="str">
        <f>IF($A35="","",IF(Jury!E42="","",Jury!E42))</f>
        <v/>
      </c>
      <c r="G35" s="157" t="str">
        <f>IF($A35="","",IF(Jury!F42="","",Jury!F42))</f>
        <v/>
      </c>
      <c r="H35" s="157" t="str">
        <f>IF($A35="","",IF(Jury!G42="","",Jury!G42))</f>
        <v/>
      </c>
      <c r="I35" s="157" t="str">
        <f>IF($A35="","",IF(Jury!H42="","",Jury!H42))</f>
        <v/>
      </c>
      <c r="J35" s="157" t="str">
        <f>IF($A35="","",IF(Jury!I42="","",Jury!I42))</f>
        <v/>
      </c>
      <c r="K35" s="157" t="str">
        <f>IF($A35="","",IF(Jury!J42="","",Jury!J42))</f>
        <v/>
      </c>
      <c r="L35" s="157" t="str">
        <f>IF($A35="","",IF(Jury!K42="","",Jury!K42))</f>
        <v/>
      </c>
      <c r="M35" s="157" t="str">
        <f>IF($A35="","",IF(Jury!L42="","",Jury!L42))</f>
        <v/>
      </c>
      <c r="N35" s="157" t="str">
        <f>IF($A35="","",IF(Jury!M42="","",Jury!M42))</f>
        <v/>
      </c>
      <c r="O35" s="157" t="str">
        <f>IF($A35="","",IF(Jury!N42="","",Jury!N42))</f>
        <v/>
      </c>
      <c r="P35" s="157" t="str">
        <f>IF($A35="","",IF(Jury!O42="","",Jury!O42))</f>
        <v/>
      </c>
      <c r="Q35" s="157" t="str">
        <f>IF($A35="","",IF(Jury!P42="","",Jury!P42))</f>
        <v/>
      </c>
      <c r="R35" s="157" t="str">
        <f>IF($A35="","",IF(Jury!Q42="","",Jury!Q42))</f>
        <v/>
      </c>
      <c r="S35" s="157" t="str">
        <f>IF($A35="","",IF(Jury!R42="","",Jury!R42))</f>
        <v/>
      </c>
      <c r="T35" s="157" t="str">
        <f>IF($A35="","",IF(Jury!S42="","",Jury!S42))</f>
        <v/>
      </c>
      <c r="U35" s="157" t="str">
        <f>IF($A35="","",IF(Jury!T42="","",Jury!T42))</f>
        <v/>
      </c>
      <c r="V35" s="157" t="str">
        <f>IF($A35="","",IF(Jury!U42="","",Jury!U42))</f>
        <v/>
      </c>
      <c r="W35" s="157" t="str">
        <f>IF($A35="","",IF(Jury!V42="","",Jury!V42))</f>
        <v/>
      </c>
      <c r="X35" s="157" t="str">
        <f>IF($A35="","",IF(Jury!W42="","",Jury!W42))</f>
        <v/>
      </c>
      <c r="Y35" s="157" t="str">
        <f>IF($A35="","",IF(Jury!X42="","",Jury!X42))</f>
        <v/>
      </c>
      <c r="Z35" s="157" t="str">
        <f>IF($A35="","",IF(Jury!Y42="","",Jury!Y42))</f>
        <v/>
      </c>
      <c r="AA35" s="157" t="str">
        <f>IF($A35="","",IF(Jury!Z42="","",Jury!Z42))</f>
        <v/>
      </c>
      <c r="AB35" s="157" t="str">
        <f>IF($A35="","",IF(Jury!AA42="","",Jury!AA42))</f>
        <v/>
      </c>
    </row>
    <row r="36" spans="1:28" x14ac:dyDescent="0.2">
      <c r="A36" s="198" t="str">
        <f>IF(Jury!B43="","",Jury!A43)</f>
        <v/>
      </c>
      <c r="B36" s="157" t="str">
        <f>IF($A36="","",IF(Jury!B43="","",Jury!B43))</f>
        <v/>
      </c>
      <c r="C36" s="157" t="str">
        <f>IF($A36="","",IF(Jury!C43="","",Jury!C43))</f>
        <v/>
      </c>
      <c r="D36" s="157" t="str">
        <f>IF($A36="","",IF(Jury!D43="","",Jury!D43))</f>
        <v/>
      </c>
      <c r="E36" s="193" t="str">
        <f>IF(D36="","",'allg. Daten'!$C$6)</f>
        <v/>
      </c>
      <c r="F36" s="157" t="str">
        <f>IF($A36="","",IF(Jury!E43="","",Jury!E43))</f>
        <v/>
      </c>
      <c r="G36" s="157" t="str">
        <f>IF($A36="","",IF(Jury!F43="","",Jury!F43))</f>
        <v/>
      </c>
      <c r="H36" s="157" t="str">
        <f>IF($A36="","",IF(Jury!G43="","",Jury!G43))</f>
        <v/>
      </c>
      <c r="I36" s="157" t="str">
        <f>IF($A36="","",IF(Jury!H43="","",Jury!H43))</f>
        <v/>
      </c>
      <c r="J36" s="157" t="str">
        <f>IF($A36="","",IF(Jury!I43="","",Jury!I43))</f>
        <v/>
      </c>
      <c r="K36" s="157" t="str">
        <f>IF($A36="","",IF(Jury!J43="","",Jury!J43))</f>
        <v/>
      </c>
      <c r="L36" s="157" t="str">
        <f>IF($A36="","",IF(Jury!K43="","",Jury!K43))</f>
        <v/>
      </c>
      <c r="M36" s="157" t="str">
        <f>IF($A36="","",IF(Jury!L43="","",Jury!L43))</f>
        <v/>
      </c>
      <c r="N36" s="157" t="str">
        <f>IF($A36="","",IF(Jury!M43="","",Jury!M43))</f>
        <v/>
      </c>
      <c r="O36" s="157" t="str">
        <f>IF($A36="","",IF(Jury!N43="","",Jury!N43))</f>
        <v/>
      </c>
      <c r="P36" s="157" t="str">
        <f>IF($A36="","",IF(Jury!O43="","",Jury!O43))</f>
        <v/>
      </c>
      <c r="Q36" s="157" t="str">
        <f>IF($A36="","",IF(Jury!P43="","",Jury!P43))</f>
        <v/>
      </c>
      <c r="R36" s="157" t="str">
        <f>IF($A36="","",IF(Jury!Q43="","",Jury!Q43))</f>
        <v/>
      </c>
      <c r="S36" s="157" t="str">
        <f>IF($A36="","",IF(Jury!R43="","",Jury!R43))</f>
        <v/>
      </c>
      <c r="T36" s="157" t="str">
        <f>IF($A36="","",IF(Jury!S43="","",Jury!S43))</f>
        <v/>
      </c>
      <c r="U36" s="157" t="str">
        <f>IF($A36="","",IF(Jury!T43="","",Jury!T43))</f>
        <v/>
      </c>
      <c r="V36" s="157" t="str">
        <f>IF($A36="","",IF(Jury!U43="","",Jury!U43))</f>
        <v/>
      </c>
      <c r="W36" s="157" t="str">
        <f>IF($A36="","",IF(Jury!V43="","",Jury!V43))</f>
        <v/>
      </c>
      <c r="X36" s="157" t="str">
        <f>IF($A36="","",IF(Jury!W43="","",Jury!W43))</f>
        <v/>
      </c>
      <c r="Y36" s="157" t="str">
        <f>IF($A36="","",IF(Jury!X43="","",Jury!X43))</f>
        <v/>
      </c>
      <c r="Z36" s="157" t="str">
        <f>IF($A36="","",IF(Jury!Y43="","",Jury!Y43))</f>
        <v/>
      </c>
      <c r="AA36" s="157" t="str">
        <f>IF($A36="","",IF(Jury!Z43="","",Jury!Z43))</f>
        <v/>
      </c>
      <c r="AB36" s="157" t="str">
        <f>IF($A36="","",IF(Jury!AA43="","",Jury!AA43))</f>
        <v/>
      </c>
    </row>
    <row r="37" spans="1:28" x14ac:dyDescent="0.2">
      <c r="A37" s="198" t="str">
        <f>IF(Jury!B44="","",Jury!A44)</f>
        <v/>
      </c>
      <c r="B37" s="157" t="str">
        <f>IF($A37="","",IF(Jury!B44="","",Jury!B44))</f>
        <v/>
      </c>
      <c r="C37" s="157" t="str">
        <f>IF($A37="","",IF(Jury!C44="","",Jury!C44))</f>
        <v/>
      </c>
      <c r="D37" s="157" t="str">
        <f>IF($A37="","",IF(Jury!D44="","",Jury!D44))</f>
        <v/>
      </c>
      <c r="E37" s="193" t="str">
        <f>IF(D37="","",'allg. Daten'!$C$6)</f>
        <v/>
      </c>
      <c r="F37" s="157" t="str">
        <f>IF($A37="","",IF(Jury!E44="","",Jury!E44))</f>
        <v/>
      </c>
      <c r="G37" s="157" t="str">
        <f>IF($A37="","",IF(Jury!F44="","",Jury!F44))</f>
        <v/>
      </c>
      <c r="H37" s="157" t="str">
        <f>IF($A37="","",IF(Jury!G44="","",Jury!G44))</f>
        <v/>
      </c>
      <c r="I37" s="157" t="str">
        <f>IF($A37="","",IF(Jury!H44="","",Jury!H44))</f>
        <v/>
      </c>
      <c r="J37" s="157" t="str">
        <f>IF($A37="","",IF(Jury!I44="","",Jury!I44))</f>
        <v/>
      </c>
      <c r="K37" s="157" t="str">
        <f>IF($A37="","",IF(Jury!J44="","",Jury!J44))</f>
        <v/>
      </c>
      <c r="L37" s="157" t="str">
        <f>IF($A37="","",IF(Jury!K44="","",Jury!K44))</f>
        <v/>
      </c>
      <c r="M37" s="157" t="str">
        <f>IF($A37="","",IF(Jury!L44="","",Jury!L44))</f>
        <v/>
      </c>
      <c r="N37" s="157" t="str">
        <f>IF($A37="","",IF(Jury!M44="","",Jury!M44))</f>
        <v/>
      </c>
      <c r="O37" s="157" t="str">
        <f>IF($A37="","",IF(Jury!N44="","",Jury!N44))</f>
        <v/>
      </c>
      <c r="P37" s="157" t="str">
        <f>IF($A37="","",IF(Jury!O44="","",Jury!O44))</f>
        <v/>
      </c>
      <c r="Q37" s="157" t="str">
        <f>IF($A37="","",IF(Jury!P44="","",Jury!P44))</f>
        <v/>
      </c>
      <c r="R37" s="157" t="str">
        <f>IF($A37="","",IF(Jury!Q44="","",Jury!Q44))</f>
        <v/>
      </c>
      <c r="S37" s="157" t="str">
        <f>IF($A37="","",IF(Jury!R44="","",Jury!R44))</f>
        <v/>
      </c>
      <c r="T37" s="157" t="str">
        <f>IF($A37="","",IF(Jury!S44="","",Jury!S44))</f>
        <v/>
      </c>
      <c r="U37" s="157" t="str">
        <f>IF($A37="","",IF(Jury!T44="","",Jury!T44))</f>
        <v/>
      </c>
      <c r="V37" s="157" t="str">
        <f>IF($A37="","",IF(Jury!U44="","",Jury!U44))</f>
        <v/>
      </c>
      <c r="W37" s="157" t="str">
        <f>IF($A37="","",IF(Jury!V44="","",Jury!V44))</f>
        <v/>
      </c>
      <c r="X37" s="157" t="str">
        <f>IF($A37="","",IF(Jury!W44="","",Jury!W44))</f>
        <v/>
      </c>
      <c r="Y37" s="157" t="str">
        <f>IF($A37="","",IF(Jury!X44="","",Jury!X44))</f>
        <v/>
      </c>
      <c r="Z37" s="157" t="str">
        <f>IF($A37="","",IF(Jury!Y44="","",Jury!Y44))</f>
        <v/>
      </c>
      <c r="AA37" s="157" t="str">
        <f>IF($A37="","",IF(Jury!Z44="","",Jury!Z44))</f>
        <v/>
      </c>
      <c r="AB37" s="157" t="str">
        <f>IF($A37="","",IF(Jury!AA44="","",Jury!AA44))</f>
        <v/>
      </c>
    </row>
    <row r="38" spans="1:28" x14ac:dyDescent="0.2">
      <c r="A38" s="198" t="str">
        <f>IF(Jury!B45="","",Jury!A45)</f>
        <v/>
      </c>
      <c r="B38" s="157" t="str">
        <f>IF($A38="","",IF(Jury!B45="","",Jury!B45))</f>
        <v/>
      </c>
      <c r="C38" s="157" t="str">
        <f>IF($A38="","",IF(Jury!C45="","",Jury!C45))</f>
        <v/>
      </c>
      <c r="D38" s="157" t="str">
        <f>IF($A38="","",IF(Jury!D45="","",Jury!D45))</f>
        <v/>
      </c>
      <c r="E38" s="193" t="str">
        <f>IF(D38="","",'allg. Daten'!$C$6)</f>
        <v/>
      </c>
      <c r="F38" s="157" t="str">
        <f>IF($A38="","",IF(Jury!E45="","",Jury!E45))</f>
        <v/>
      </c>
      <c r="G38" s="157" t="str">
        <f>IF($A38="","",IF(Jury!F45="","",Jury!F45))</f>
        <v/>
      </c>
      <c r="H38" s="157" t="str">
        <f>IF($A38="","",IF(Jury!G45="","",Jury!G45))</f>
        <v/>
      </c>
      <c r="I38" s="157" t="str">
        <f>IF($A38="","",IF(Jury!H45="","",Jury!H45))</f>
        <v/>
      </c>
      <c r="J38" s="157" t="str">
        <f>IF($A38="","",IF(Jury!I45="","",Jury!I45))</f>
        <v/>
      </c>
      <c r="K38" s="157" t="str">
        <f>IF($A38="","",IF(Jury!J45="","",Jury!J45))</f>
        <v/>
      </c>
      <c r="L38" s="157" t="str">
        <f>IF($A38="","",IF(Jury!K45="","",Jury!K45))</f>
        <v/>
      </c>
      <c r="M38" s="157" t="str">
        <f>IF($A38="","",IF(Jury!L45="","",Jury!L45))</f>
        <v/>
      </c>
      <c r="N38" s="157" t="str">
        <f>IF($A38="","",IF(Jury!M45="","",Jury!M45))</f>
        <v/>
      </c>
      <c r="O38" s="157" t="str">
        <f>IF($A38="","",IF(Jury!N45="","",Jury!N45))</f>
        <v/>
      </c>
      <c r="P38" s="157" t="str">
        <f>IF($A38="","",IF(Jury!O45="","",Jury!O45))</f>
        <v/>
      </c>
      <c r="Q38" s="157" t="str">
        <f>IF($A38="","",IF(Jury!P45="","",Jury!P45))</f>
        <v/>
      </c>
      <c r="R38" s="157" t="str">
        <f>IF($A38="","",IF(Jury!Q45="","",Jury!Q45))</f>
        <v/>
      </c>
      <c r="S38" s="157" t="str">
        <f>IF($A38="","",IF(Jury!R45="","",Jury!R45))</f>
        <v/>
      </c>
      <c r="T38" s="157" t="str">
        <f>IF($A38="","",IF(Jury!S45="","",Jury!S45))</f>
        <v/>
      </c>
      <c r="U38" s="157" t="str">
        <f>IF($A38="","",IF(Jury!T45="","",Jury!T45))</f>
        <v/>
      </c>
      <c r="V38" s="157" t="str">
        <f>IF($A38="","",IF(Jury!U45="","",Jury!U45))</f>
        <v/>
      </c>
      <c r="W38" s="157" t="str">
        <f>IF($A38="","",IF(Jury!V45="","",Jury!V45))</f>
        <v/>
      </c>
      <c r="X38" s="157" t="str">
        <f>IF($A38="","",IF(Jury!W45="","",Jury!W45))</f>
        <v/>
      </c>
      <c r="Y38" s="157" t="str">
        <f>IF($A38="","",IF(Jury!X45="","",Jury!X45))</f>
        <v/>
      </c>
      <c r="Z38" s="157" t="str">
        <f>IF($A38="","",IF(Jury!Y45="","",Jury!Y45))</f>
        <v/>
      </c>
      <c r="AA38" s="157" t="str">
        <f>IF($A38="","",IF(Jury!Z45="","",Jury!Z45))</f>
        <v/>
      </c>
      <c r="AB38" s="157" t="str">
        <f>IF($A38="","",IF(Jury!AA45="","",Jury!AA45))</f>
        <v/>
      </c>
    </row>
    <row r="39" spans="1:28" x14ac:dyDescent="0.2">
      <c r="A39" s="198" t="str">
        <f>IF(Jury!B46="","",Jury!A46)</f>
        <v/>
      </c>
      <c r="B39" s="157" t="str">
        <f>IF($A39="","",IF(Jury!B46="","",Jury!B46))</f>
        <v/>
      </c>
      <c r="C39" s="157" t="str">
        <f>IF($A39="","",IF(Jury!C46="","",Jury!C46))</f>
        <v/>
      </c>
      <c r="D39" s="157" t="str">
        <f>IF($A39="","",IF(Jury!D46="","",Jury!D46))</f>
        <v/>
      </c>
      <c r="E39" s="193" t="str">
        <f>IF(D39="","",'allg. Daten'!$C$6)</f>
        <v/>
      </c>
      <c r="F39" s="157" t="str">
        <f>IF($A39="","",IF(Jury!E46="","",Jury!E46))</f>
        <v/>
      </c>
      <c r="G39" s="157" t="str">
        <f>IF($A39="","",IF(Jury!F46="","",Jury!F46))</f>
        <v/>
      </c>
      <c r="H39" s="157" t="str">
        <f>IF($A39="","",IF(Jury!G46="","",Jury!G46))</f>
        <v/>
      </c>
      <c r="I39" s="157" t="str">
        <f>IF($A39="","",IF(Jury!H46="","",Jury!H46))</f>
        <v/>
      </c>
      <c r="J39" s="157" t="str">
        <f>IF($A39="","",IF(Jury!I46="","",Jury!I46))</f>
        <v/>
      </c>
      <c r="K39" s="157" t="str">
        <f>IF($A39="","",IF(Jury!J46="","",Jury!J46))</f>
        <v/>
      </c>
      <c r="L39" s="157" t="str">
        <f>IF($A39="","",IF(Jury!K46="","",Jury!K46))</f>
        <v/>
      </c>
      <c r="M39" s="157" t="str">
        <f>IF($A39="","",IF(Jury!L46="","",Jury!L46))</f>
        <v/>
      </c>
      <c r="N39" s="157" t="str">
        <f>IF($A39="","",IF(Jury!M46="","",Jury!M46))</f>
        <v/>
      </c>
      <c r="O39" s="157" t="str">
        <f>IF($A39="","",IF(Jury!N46="","",Jury!N46))</f>
        <v/>
      </c>
      <c r="P39" s="157" t="str">
        <f>IF($A39="","",IF(Jury!O46="","",Jury!O46))</f>
        <v/>
      </c>
      <c r="Q39" s="157" t="str">
        <f>IF($A39="","",IF(Jury!P46="","",Jury!P46))</f>
        <v/>
      </c>
      <c r="R39" s="157" t="str">
        <f>IF($A39="","",IF(Jury!Q46="","",Jury!Q46))</f>
        <v/>
      </c>
      <c r="S39" s="157" t="str">
        <f>IF($A39="","",IF(Jury!R46="","",Jury!R46))</f>
        <v/>
      </c>
      <c r="T39" s="157" t="str">
        <f>IF($A39="","",IF(Jury!S46="","",Jury!S46))</f>
        <v/>
      </c>
      <c r="U39" s="157" t="str">
        <f>IF($A39="","",IF(Jury!T46="","",Jury!T46))</f>
        <v/>
      </c>
      <c r="V39" s="157" t="str">
        <f>IF($A39="","",IF(Jury!U46="","",Jury!U46))</f>
        <v/>
      </c>
      <c r="W39" s="157" t="str">
        <f>IF($A39="","",IF(Jury!V46="","",Jury!V46))</f>
        <v/>
      </c>
      <c r="X39" s="157" t="str">
        <f>IF($A39="","",IF(Jury!W46="","",Jury!W46))</f>
        <v/>
      </c>
      <c r="Y39" s="157" t="str">
        <f>IF($A39="","",IF(Jury!X46="","",Jury!X46))</f>
        <v/>
      </c>
      <c r="Z39" s="157" t="str">
        <f>IF($A39="","",IF(Jury!Y46="","",Jury!Y46))</f>
        <v/>
      </c>
      <c r="AA39" s="157" t="str">
        <f>IF($A39="","",IF(Jury!Z46="","",Jury!Z46))</f>
        <v/>
      </c>
      <c r="AB39" s="157" t="str">
        <f>IF($A39="","",IF(Jury!AA46="","",Jury!AA46))</f>
        <v/>
      </c>
    </row>
    <row r="40" spans="1:28" x14ac:dyDescent="0.2">
      <c r="A40" s="198" t="str">
        <f>IF(Jury!B47="","",Jury!A47)</f>
        <v/>
      </c>
      <c r="B40" s="157" t="str">
        <f>IF($A40="","",IF(Jury!B47="","",Jury!B47))</f>
        <v/>
      </c>
      <c r="C40" s="157" t="str">
        <f>IF($A40="","",IF(Jury!C47="","",Jury!C47))</f>
        <v/>
      </c>
      <c r="D40" s="157" t="str">
        <f>IF($A40="","",IF(Jury!D47="","",Jury!D47))</f>
        <v/>
      </c>
      <c r="E40" s="193" t="str">
        <f>IF(D40="","",'allg. Daten'!$C$6)</f>
        <v/>
      </c>
      <c r="F40" s="157" t="str">
        <f>IF($A40="","",IF(Jury!E47="","",Jury!E47))</f>
        <v/>
      </c>
      <c r="G40" s="157" t="str">
        <f>IF($A40="","",IF(Jury!F47="","",Jury!F47))</f>
        <v/>
      </c>
      <c r="H40" s="157" t="str">
        <f>IF($A40="","",IF(Jury!G47="","",Jury!G47))</f>
        <v/>
      </c>
      <c r="I40" s="157" t="str">
        <f>IF($A40="","",IF(Jury!H47="","",Jury!H47))</f>
        <v/>
      </c>
      <c r="J40" s="157" t="str">
        <f>IF($A40="","",IF(Jury!I47="","",Jury!I47))</f>
        <v/>
      </c>
      <c r="K40" s="157" t="str">
        <f>IF($A40="","",IF(Jury!J47="","",Jury!J47))</f>
        <v/>
      </c>
      <c r="L40" s="157" t="str">
        <f>IF($A40="","",IF(Jury!K47="","",Jury!K47))</f>
        <v/>
      </c>
      <c r="M40" s="157" t="str">
        <f>IF($A40="","",IF(Jury!L47="","",Jury!L47))</f>
        <v/>
      </c>
      <c r="N40" s="157" t="str">
        <f>IF($A40="","",IF(Jury!M47="","",Jury!M47))</f>
        <v/>
      </c>
      <c r="O40" s="157" t="str">
        <f>IF($A40="","",IF(Jury!N47="","",Jury!N47))</f>
        <v/>
      </c>
      <c r="P40" s="157" t="str">
        <f>IF($A40="","",IF(Jury!O47="","",Jury!O47))</f>
        <v/>
      </c>
      <c r="Q40" s="157" t="str">
        <f>IF($A40="","",IF(Jury!P47="","",Jury!P47))</f>
        <v/>
      </c>
      <c r="R40" s="157" t="str">
        <f>IF($A40="","",IF(Jury!Q47="","",Jury!Q47))</f>
        <v/>
      </c>
      <c r="S40" s="157" t="str">
        <f>IF($A40="","",IF(Jury!R47="","",Jury!R47))</f>
        <v/>
      </c>
      <c r="T40" s="157" t="str">
        <f>IF($A40="","",IF(Jury!S47="","",Jury!S47))</f>
        <v/>
      </c>
      <c r="U40" s="157" t="str">
        <f>IF($A40="","",IF(Jury!T47="","",Jury!T47))</f>
        <v/>
      </c>
      <c r="V40" s="157" t="str">
        <f>IF($A40="","",IF(Jury!U47="","",Jury!U47))</f>
        <v/>
      </c>
      <c r="W40" s="157" t="str">
        <f>IF($A40="","",IF(Jury!V47="","",Jury!V47))</f>
        <v/>
      </c>
      <c r="X40" s="157" t="str">
        <f>IF($A40="","",IF(Jury!W47="","",Jury!W47))</f>
        <v/>
      </c>
      <c r="Y40" s="157" t="str">
        <f>IF($A40="","",IF(Jury!X47="","",Jury!X47))</f>
        <v/>
      </c>
      <c r="Z40" s="157" t="str">
        <f>IF($A40="","",IF(Jury!Y47="","",Jury!Y47))</f>
        <v/>
      </c>
      <c r="AA40" s="157" t="str">
        <f>IF($A40="","",IF(Jury!Z47="","",Jury!Z47))</f>
        <v/>
      </c>
      <c r="AB40" s="157" t="str">
        <f>IF($A40="","",IF(Jury!AA47="","",Jury!AA47))</f>
        <v/>
      </c>
    </row>
    <row r="41" spans="1:28" x14ac:dyDescent="0.2">
      <c r="A41" s="198" t="str">
        <f>IF(Jury!B48="","",Jury!A48)</f>
        <v/>
      </c>
      <c r="B41" s="157" t="str">
        <f>IF($A41="","",IF(Jury!B48="","",Jury!B48))</f>
        <v/>
      </c>
      <c r="C41" s="157" t="str">
        <f>IF($A41="","",IF(Jury!C48="","",Jury!C48))</f>
        <v/>
      </c>
      <c r="D41" s="157" t="str">
        <f>IF($A41="","",IF(Jury!D48="","",Jury!D48))</f>
        <v/>
      </c>
      <c r="E41" s="193" t="str">
        <f>IF(D41="","",'allg. Daten'!$C$6)</f>
        <v/>
      </c>
      <c r="F41" s="157" t="str">
        <f>IF($A41="","",IF(Jury!E48="","",Jury!E48))</f>
        <v/>
      </c>
      <c r="G41" s="157" t="str">
        <f>IF($A41="","",IF(Jury!F48="","",Jury!F48))</f>
        <v/>
      </c>
      <c r="H41" s="157" t="str">
        <f>IF($A41="","",IF(Jury!G48="","",Jury!G48))</f>
        <v/>
      </c>
      <c r="I41" s="157" t="str">
        <f>IF($A41="","",IF(Jury!H48="","",Jury!H48))</f>
        <v/>
      </c>
      <c r="J41" s="157" t="str">
        <f>IF($A41="","",IF(Jury!I48="","",Jury!I48))</f>
        <v/>
      </c>
      <c r="K41" s="157" t="str">
        <f>IF($A41="","",IF(Jury!J48="","",Jury!J48))</f>
        <v/>
      </c>
      <c r="L41" s="157" t="str">
        <f>IF($A41="","",IF(Jury!K48="","",Jury!K48))</f>
        <v/>
      </c>
      <c r="M41" s="157" t="str">
        <f>IF($A41="","",IF(Jury!L48="","",Jury!L48))</f>
        <v/>
      </c>
      <c r="N41" s="157" t="str">
        <f>IF($A41="","",IF(Jury!M48="","",Jury!M48))</f>
        <v/>
      </c>
      <c r="O41" s="157" t="str">
        <f>IF($A41="","",IF(Jury!N48="","",Jury!N48))</f>
        <v/>
      </c>
      <c r="P41" s="157" t="str">
        <f>IF($A41="","",IF(Jury!O48="","",Jury!O48))</f>
        <v/>
      </c>
      <c r="Q41" s="157" t="str">
        <f>IF($A41="","",IF(Jury!P48="","",Jury!P48))</f>
        <v/>
      </c>
      <c r="R41" s="157" t="str">
        <f>IF($A41="","",IF(Jury!Q48="","",Jury!Q48))</f>
        <v/>
      </c>
      <c r="S41" s="157" t="str">
        <f>IF($A41="","",IF(Jury!R48="","",Jury!R48))</f>
        <v/>
      </c>
      <c r="T41" s="157" t="str">
        <f>IF($A41="","",IF(Jury!S48="","",Jury!S48))</f>
        <v/>
      </c>
      <c r="U41" s="157" t="str">
        <f>IF($A41="","",IF(Jury!T48="","",Jury!T48))</f>
        <v/>
      </c>
      <c r="V41" s="157" t="str">
        <f>IF($A41="","",IF(Jury!U48="","",Jury!U48))</f>
        <v/>
      </c>
      <c r="W41" s="157" t="str">
        <f>IF($A41="","",IF(Jury!V48="","",Jury!V48))</f>
        <v/>
      </c>
      <c r="X41" s="157" t="str">
        <f>IF($A41="","",IF(Jury!W48="","",Jury!W48))</f>
        <v/>
      </c>
      <c r="Y41" s="157" t="str">
        <f>IF($A41="","",IF(Jury!X48="","",Jury!X48))</f>
        <v/>
      </c>
      <c r="Z41" s="157" t="str">
        <f>IF($A41="","",IF(Jury!Y48="","",Jury!Y48))</f>
        <v/>
      </c>
      <c r="AA41" s="157" t="str">
        <f>IF($A41="","",IF(Jury!Z48="","",Jury!Z48))</f>
        <v/>
      </c>
      <c r="AB41" s="157" t="str">
        <f>IF($A41="","",IF(Jury!AA48="","",Jury!AA48))</f>
        <v/>
      </c>
    </row>
    <row r="42" spans="1:28" x14ac:dyDescent="0.2">
      <c r="A42" s="198" t="str">
        <f>IF(Jury!B49="","",Jury!A49)</f>
        <v/>
      </c>
      <c r="B42" s="157" t="str">
        <f>IF($A42="","",IF(Jury!B49="","",Jury!B49))</f>
        <v/>
      </c>
      <c r="C42" s="157" t="str">
        <f>IF($A42="","",IF(Jury!C49="","",Jury!C49))</f>
        <v/>
      </c>
      <c r="D42" s="157" t="str">
        <f>IF($A42="","",IF(Jury!D49="","",Jury!D49))</f>
        <v/>
      </c>
      <c r="E42" s="193" t="str">
        <f>IF(D42="","",'allg. Daten'!$C$6)</f>
        <v/>
      </c>
      <c r="F42" s="157" t="str">
        <f>IF($A42="","",IF(Jury!E49="","",Jury!E49))</f>
        <v/>
      </c>
      <c r="G42" s="157" t="str">
        <f>IF($A42="","",IF(Jury!F49="","",Jury!F49))</f>
        <v/>
      </c>
      <c r="H42" s="157" t="str">
        <f>IF($A42="","",IF(Jury!G49="","",Jury!G49))</f>
        <v/>
      </c>
      <c r="I42" s="157" t="str">
        <f>IF($A42="","",IF(Jury!H49="","",Jury!H49))</f>
        <v/>
      </c>
      <c r="J42" s="157" t="str">
        <f>IF($A42="","",IF(Jury!I49="","",Jury!I49))</f>
        <v/>
      </c>
      <c r="K42" s="157" t="str">
        <f>IF($A42="","",IF(Jury!J49="","",Jury!J49))</f>
        <v/>
      </c>
      <c r="L42" s="157" t="str">
        <f>IF($A42="","",IF(Jury!K49="","",Jury!K49))</f>
        <v/>
      </c>
      <c r="M42" s="157" t="str">
        <f>IF($A42="","",IF(Jury!L49="","",Jury!L49))</f>
        <v/>
      </c>
      <c r="N42" s="157" t="str">
        <f>IF($A42="","",IF(Jury!M49="","",Jury!M49))</f>
        <v/>
      </c>
      <c r="O42" s="157" t="str">
        <f>IF($A42="","",IF(Jury!N49="","",Jury!N49))</f>
        <v/>
      </c>
      <c r="P42" s="157" t="str">
        <f>IF($A42="","",IF(Jury!O49="","",Jury!O49))</f>
        <v/>
      </c>
      <c r="Q42" s="157" t="str">
        <f>IF($A42="","",IF(Jury!P49="","",Jury!P49))</f>
        <v/>
      </c>
      <c r="R42" s="157" t="str">
        <f>IF($A42="","",IF(Jury!Q49="","",Jury!Q49))</f>
        <v/>
      </c>
      <c r="S42" s="157" t="str">
        <f>IF($A42="","",IF(Jury!R49="","",Jury!R49))</f>
        <v/>
      </c>
      <c r="T42" s="157" t="str">
        <f>IF($A42="","",IF(Jury!S49="","",Jury!S49))</f>
        <v/>
      </c>
      <c r="U42" s="157" t="str">
        <f>IF($A42="","",IF(Jury!T49="","",Jury!T49))</f>
        <v/>
      </c>
      <c r="V42" s="157" t="str">
        <f>IF($A42="","",IF(Jury!U49="","",Jury!U49))</f>
        <v/>
      </c>
      <c r="W42" s="157" t="str">
        <f>IF($A42="","",IF(Jury!V49="","",Jury!V49))</f>
        <v/>
      </c>
      <c r="X42" s="157" t="str">
        <f>IF($A42="","",IF(Jury!W49="","",Jury!W49))</f>
        <v/>
      </c>
      <c r="Y42" s="157" t="str">
        <f>IF($A42="","",IF(Jury!X49="","",Jury!X49))</f>
        <v/>
      </c>
      <c r="Z42" s="157" t="str">
        <f>IF($A42="","",IF(Jury!Y49="","",Jury!Y49))</f>
        <v/>
      </c>
      <c r="AA42" s="157" t="str">
        <f>IF($A42="","",IF(Jury!Z49="","",Jury!Z49))</f>
        <v/>
      </c>
      <c r="AB42" s="157" t="str">
        <f>IF($A42="","",IF(Jury!AA49="","",Jury!AA49))</f>
        <v/>
      </c>
    </row>
    <row r="43" spans="1:28" x14ac:dyDescent="0.2">
      <c r="A43" s="198" t="str">
        <f>IF(Jury!B50="","",Jury!A50)</f>
        <v/>
      </c>
      <c r="B43" s="157" t="str">
        <f>IF($A43="","",IF(Jury!B50="","",Jury!B50))</f>
        <v/>
      </c>
      <c r="C43" s="157" t="str">
        <f>IF($A43="","",IF(Jury!C50="","",Jury!C50))</f>
        <v/>
      </c>
      <c r="D43" s="157" t="str">
        <f>IF($A43="","",IF(Jury!D50="","",Jury!D50))</f>
        <v/>
      </c>
      <c r="E43" s="193" t="str">
        <f>IF(D43="","",'allg. Daten'!$C$6)</f>
        <v/>
      </c>
      <c r="F43" s="157" t="str">
        <f>IF($A43="","",IF(Jury!E50="","",Jury!E50))</f>
        <v/>
      </c>
      <c r="G43" s="157" t="str">
        <f>IF($A43="","",IF(Jury!F50="","",Jury!F50))</f>
        <v/>
      </c>
      <c r="H43" s="157" t="str">
        <f>IF($A43="","",IF(Jury!G50="","",Jury!G50))</f>
        <v/>
      </c>
      <c r="I43" s="157" t="str">
        <f>IF($A43="","",IF(Jury!H50="","",Jury!H50))</f>
        <v/>
      </c>
      <c r="J43" s="157" t="str">
        <f>IF($A43="","",IF(Jury!I50="","",Jury!I50))</f>
        <v/>
      </c>
      <c r="K43" s="157" t="str">
        <f>IF($A43="","",IF(Jury!J50="","",Jury!J50))</f>
        <v/>
      </c>
      <c r="L43" s="157" t="str">
        <f>IF($A43="","",IF(Jury!K50="","",Jury!K50))</f>
        <v/>
      </c>
      <c r="M43" s="157" t="str">
        <f>IF($A43="","",IF(Jury!L50="","",Jury!L50))</f>
        <v/>
      </c>
      <c r="N43" s="157" t="str">
        <f>IF($A43="","",IF(Jury!M50="","",Jury!M50))</f>
        <v/>
      </c>
      <c r="O43" s="157" t="str">
        <f>IF($A43="","",IF(Jury!N50="","",Jury!N50))</f>
        <v/>
      </c>
      <c r="P43" s="157" t="str">
        <f>IF($A43="","",IF(Jury!O50="","",Jury!O50))</f>
        <v/>
      </c>
      <c r="Q43" s="157" t="str">
        <f>IF($A43="","",IF(Jury!P50="","",Jury!P50))</f>
        <v/>
      </c>
      <c r="R43" s="157" t="str">
        <f>IF($A43="","",IF(Jury!Q50="","",Jury!Q50))</f>
        <v/>
      </c>
      <c r="S43" s="157" t="str">
        <f>IF($A43="","",IF(Jury!R50="","",Jury!R50))</f>
        <v/>
      </c>
      <c r="T43" s="157" t="str">
        <f>IF($A43="","",IF(Jury!S50="","",Jury!S50))</f>
        <v/>
      </c>
      <c r="U43" s="157" t="str">
        <f>IF($A43="","",IF(Jury!T50="","",Jury!T50))</f>
        <v/>
      </c>
      <c r="V43" s="157" t="str">
        <f>IF($A43="","",IF(Jury!U50="","",Jury!U50))</f>
        <v/>
      </c>
      <c r="W43" s="157" t="str">
        <f>IF($A43="","",IF(Jury!V50="","",Jury!V50))</f>
        <v/>
      </c>
      <c r="X43" s="157" t="str">
        <f>IF($A43="","",IF(Jury!W50="","",Jury!W50))</f>
        <v/>
      </c>
      <c r="Y43" s="157" t="str">
        <f>IF($A43="","",IF(Jury!X50="","",Jury!X50))</f>
        <v/>
      </c>
      <c r="Z43" s="157" t="str">
        <f>IF($A43="","",IF(Jury!Y50="","",Jury!Y50))</f>
        <v/>
      </c>
      <c r="AA43" s="157" t="str">
        <f>IF($A43="","",IF(Jury!Z50="","",Jury!Z50))</f>
        <v/>
      </c>
      <c r="AB43" s="157" t="str">
        <f>IF($A43="","",IF(Jury!AA50="","",Jury!AA50))</f>
        <v/>
      </c>
    </row>
    <row r="44" spans="1:28" x14ac:dyDescent="0.2">
      <c r="A44" s="198" t="str">
        <f>IF(Jury!B51="","",Jury!A51)</f>
        <v/>
      </c>
      <c r="B44" s="157" t="str">
        <f>IF($A44="","",IF(Jury!B51="","",Jury!B51))</f>
        <v/>
      </c>
      <c r="C44" s="157" t="str">
        <f>IF($A44="","",IF(Jury!C51="","",Jury!C51))</f>
        <v/>
      </c>
      <c r="D44" s="157" t="str">
        <f>IF($A44="","",IF(Jury!D51="","",Jury!D51))</f>
        <v/>
      </c>
      <c r="E44" s="193" t="str">
        <f>IF(D44="","",'allg. Daten'!$C$6)</f>
        <v/>
      </c>
      <c r="F44" s="157" t="str">
        <f>IF($A44="","",IF(Jury!E51="","",Jury!E51))</f>
        <v/>
      </c>
      <c r="G44" s="157" t="str">
        <f>IF($A44="","",IF(Jury!F51="","",Jury!F51))</f>
        <v/>
      </c>
      <c r="H44" s="157" t="str">
        <f>IF($A44="","",IF(Jury!G51="","",Jury!G51))</f>
        <v/>
      </c>
      <c r="I44" s="157" t="str">
        <f>IF($A44="","",IF(Jury!H51="","",Jury!H51))</f>
        <v/>
      </c>
      <c r="J44" s="157" t="str">
        <f>IF($A44="","",IF(Jury!I51="","",Jury!I51))</f>
        <v/>
      </c>
      <c r="K44" s="157" t="str">
        <f>IF($A44="","",IF(Jury!J51="","",Jury!J51))</f>
        <v/>
      </c>
      <c r="L44" s="157" t="str">
        <f>IF($A44="","",IF(Jury!K51="","",Jury!K51))</f>
        <v/>
      </c>
      <c r="M44" s="157" t="str">
        <f>IF($A44="","",IF(Jury!L51="","",Jury!L51))</f>
        <v/>
      </c>
      <c r="N44" s="157" t="str">
        <f>IF($A44="","",IF(Jury!M51="","",Jury!M51))</f>
        <v/>
      </c>
      <c r="O44" s="157" t="str">
        <f>IF($A44="","",IF(Jury!N51="","",Jury!N51))</f>
        <v/>
      </c>
      <c r="P44" s="157" t="str">
        <f>IF($A44="","",IF(Jury!O51="","",Jury!O51))</f>
        <v/>
      </c>
      <c r="Q44" s="157" t="str">
        <f>IF($A44="","",IF(Jury!P51="","",Jury!P51))</f>
        <v/>
      </c>
      <c r="R44" s="157" t="str">
        <f>IF($A44="","",IF(Jury!Q51="","",Jury!Q51))</f>
        <v/>
      </c>
      <c r="S44" s="157" t="str">
        <f>IF($A44="","",IF(Jury!R51="","",Jury!R51))</f>
        <v/>
      </c>
      <c r="T44" s="157" t="str">
        <f>IF($A44="","",IF(Jury!S51="","",Jury!S51))</f>
        <v/>
      </c>
      <c r="U44" s="157" t="str">
        <f>IF($A44="","",IF(Jury!T51="","",Jury!T51))</f>
        <v/>
      </c>
      <c r="V44" s="157" t="str">
        <f>IF($A44="","",IF(Jury!U51="","",Jury!U51))</f>
        <v/>
      </c>
      <c r="W44" s="157" t="str">
        <f>IF($A44="","",IF(Jury!V51="","",Jury!V51))</f>
        <v/>
      </c>
      <c r="X44" s="157" t="str">
        <f>IF($A44="","",IF(Jury!W51="","",Jury!W51))</f>
        <v/>
      </c>
      <c r="Y44" s="157" t="str">
        <f>IF($A44="","",IF(Jury!X51="","",Jury!X51))</f>
        <v/>
      </c>
      <c r="Z44" s="157" t="str">
        <f>IF($A44="","",IF(Jury!Y51="","",Jury!Y51))</f>
        <v/>
      </c>
      <c r="AA44" s="157" t="str">
        <f>IF($A44="","",IF(Jury!Z51="","",Jury!Z51))</f>
        <v/>
      </c>
      <c r="AB44" s="157" t="str">
        <f>IF($A44="","",IF(Jury!AA51="","",Jury!AA51))</f>
        <v/>
      </c>
    </row>
    <row r="45" spans="1:28" x14ac:dyDescent="0.2">
      <c r="A45" s="198" t="str">
        <f>IF(Jury!B52="","",Jury!A52)</f>
        <v/>
      </c>
      <c r="B45" s="157" t="str">
        <f>IF($A45="","",IF(Jury!B52="","",Jury!B52))</f>
        <v/>
      </c>
      <c r="C45" s="157" t="str">
        <f>IF($A45="","",IF(Jury!C52="","",Jury!C52))</f>
        <v/>
      </c>
      <c r="D45" s="157" t="str">
        <f>IF($A45="","",IF(Jury!D52="","",Jury!D52))</f>
        <v/>
      </c>
      <c r="E45" s="193" t="str">
        <f>IF(D45="","",'allg. Daten'!$C$6)</f>
        <v/>
      </c>
      <c r="F45" s="157" t="str">
        <f>IF($A45="","",IF(Jury!E52="","",Jury!E52))</f>
        <v/>
      </c>
      <c r="G45" s="157" t="str">
        <f>IF($A45="","",IF(Jury!F52="","",Jury!F52))</f>
        <v/>
      </c>
      <c r="H45" s="157" t="str">
        <f>IF($A45="","",IF(Jury!G52="","",Jury!G52))</f>
        <v/>
      </c>
      <c r="I45" s="157" t="str">
        <f>IF($A45="","",IF(Jury!H52="","",Jury!H52))</f>
        <v/>
      </c>
      <c r="J45" s="157" t="str">
        <f>IF($A45="","",IF(Jury!I52="","",Jury!I52))</f>
        <v/>
      </c>
      <c r="K45" s="157" t="str">
        <f>IF($A45="","",IF(Jury!J52="","",Jury!J52))</f>
        <v/>
      </c>
      <c r="L45" s="157" t="str">
        <f>IF($A45="","",IF(Jury!K52="","",Jury!K52))</f>
        <v/>
      </c>
      <c r="M45" s="157" t="str">
        <f>IF($A45="","",IF(Jury!L52="","",Jury!L52))</f>
        <v/>
      </c>
      <c r="N45" s="157" t="str">
        <f>IF($A45="","",IF(Jury!M52="","",Jury!M52))</f>
        <v/>
      </c>
      <c r="O45" s="157" t="str">
        <f>IF($A45="","",IF(Jury!N52="","",Jury!N52))</f>
        <v/>
      </c>
      <c r="P45" s="157" t="str">
        <f>IF($A45="","",IF(Jury!O52="","",Jury!O52))</f>
        <v/>
      </c>
      <c r="Q45" s="157" t="str">
        <f>IF($A45="","",IF(Jury!P52="","",Jury!P52))</f>
        <v/>
      </c>
      <c r="R45" s="157" t="str">
        <f>IF($A45="","",IF(Jury!Q52="","",Jury!Q52))</f>
        <v/>
      </c>
      <c r="S45" s="157" t="str">
        <f>IF($A45="","",IF(Jury!R52="","",Jury!R52))</f>
        <v/>
      </c>
      <c r="T45" s="157" t="str">
        <f>IF($A45="","",IF(Jury!S52="","",Jury!S52))</f>
        <v/>
      </c>
      <c r="U45" s="157" t="str">
        <f>IF($A45="","",IF(Jury!T52="","",Jury!T52))</f>
        <v/>
      </c>
      <c r="V45" s="157" t="str">
        <f>IF($A45="","",IF(Jury!U52="","",Jury!U52))</f>
        <v/>
      </c>
      <c r="W45" s="157" t="str">
        <f>IF($A45="","",IF(Jury!V52="","",Jury!V52))</f>
        <v/>
      </c>
      <c r="X45" s="157" t="str">
        <f>IF($A45="","",IF(Jury!W52="","",Jury!W52))</f>
        <v/>
      </c>
      <c r="Y45" s="157" t="str">
        <f>IF($A45="","",IF(Jury!X52="","",Jury!X52))</f>
        <v/>
      </c>
      <c r="Z45" s="157" t="str">
        <f>IF($A45="","",IF(Jury!Y52="","",Jury!Y52))</f>
        <v/>
      </c>
      <c r="AA45" s="157" t="str">
        <f>IF($A45="","",IF(Jury!Z52="","",Jury!Z52))</f>
        <v/>
      </c>
      <c r="AB45" s="157" t="str">
        <f>IF($A45="","",IF(Jury!AA52="","",Jury!AA52))</f>
        <v/>
      </c>
    </row>
    <row r="46" spans="1:28" x14ac:dyDescent="0.2">
      <c r="A46" s="198" t="str">
        <f>IF(Jury!B53="","",Jury!A53)</f>
        <v/>
      </c>
      <c r="B46" s="157" t="str">
        <f>IF($A46="","",IF(Jury!B53="","",Jury!B53))</f>
        <v/>
      </c>
      <c r="C46" s="157" t="str">
        <f>IF($A46="","",IF(Jury!C53="","",Jury!C53))</f>
        <v/>
      </c>
      <c r="D46" s="157" t="str">
        <f>IF($A46="","",IF(Jury!D53="","",Jury!D53))</f>
        <v/>
      </c>
      <c r="E46" s="193" t="str">
        <f>IF(D46="","",'allg. Daten'!$C$6)</f>
        <v/>
      </c>
      <c r="F46" s="157" t="str">
        <f>IF($A46="","",IF(Jury!E53="","",Jury!E53))</f>
        <v/>
      </c>
      <c r="G46" s="157" t="str">
        <f>IF($A46="","",IF(Jury!F53="","",Jury!F53))</f>
        <v/>
      </c>
      <c r="H46" s="157" t="str">
        <f>IF($A46="","",IF(Jury!G53="","",Jury!G53))</f>
        <v/>
      </c>
      <c r="I46" s="157" t="str">
        <f>IF($A46="","",IF(Jury!H53="","",Jury!H53))</f>
        <v/>
      </c>
      <c r="J46" s="157" t="str">
        <f>IF($A46="","",IF(Jury!I53="","",Jury!I53))</f>
        <v/>
      </c>
      <c r="K46" s="157" t="str">
        <f>IF($A46="","",IF(Jury!J53="","",Jury!J53))</f>
        <v/>
      </c>
      <c r="L46" s="157" t="str">
        <f>IF($A46="","",IF(Jury!K53="","",Jury!K53))</f>
        <v/>
      </c>
      <c r="M46" s="157" t="str">
        <f>IF($A46="","",IF(Jury!L53="","",Jury!L53))</f>
        <v/>
      </c>
      <c r="N46" s="157" t="str">
        <f>IF($A46="","",IF(Jury!M53="","",Jury!M53))</f>
        <v/>
      </c>
      <c r="O46" s="157" t="str">
        <f>IF($A46="","",IF(Jury!N53="","",Jury!N53))</f>
        <v/>
      </c>
      <c r="P46" s="157" t="str">
        <f>IF($A46="","",IF(Jury!O53="","",Jury!O53))</f>
        <v/>
      </c>
      <c r="Q46" s="157" t="str">
        <f>IF($A46="","",IF(Jury!P53="","",Jury!P53))</f>
        <v/>
      </c>
      <c r="R46" s="157" t="str">
        <f>IF($A46="","",IF(Jury!Q53="","",Jury!Q53))</f>
        <v/>
      </c>
      <c r="S46" s="157" t="str">
        <f>IF($A46="","",IF(Jury!R53="","",Jury!R53))</f>
        <v/>
      </c>
      <c r="T46" s="157" t="str">
        <f>IF($A46="","",IF(Jury!S53="","",Jury!S53))</f>
        <v/>
      </c>
      <c r="U46" s="157" t="str">
        <f>IF($A46="","",IF(Jury!T53="","",Jury!T53))</f>
        <v/>
      </c>
      <c r="V46" s="157" t="str">
        <f>IF($A46="","",IF(Jury!U53="","",Jury!U53))</f>
        <v/>
      </c>
      <c r="W46" s="157" t="str">
        <f>IF($A46="","",IF(Jury!V53="","",Jury!V53))</f>
        <v/>
      </c>
      <c r="X46" s="157" t="str">
        <f>IF($A46="","",IF(Jury!W53="","",Jury!W53))</f>
        <v/>
      </c>
      <c r="Y46" s="157" t="str">
        <f>IF($A46="","",IF(Jury!X53="","",Jury!X53))</f>
        <v/>
      </c>
      <c r="Z46" s="157" t="str">
        <f>IF($A46="","",IF(Jury!Y53="","",Jury!Y53))</f>
        <v/>
      </c>
      <c r="AA46" s="157" t="str">
        <f>IF($A46="","",IF(Jury!Z53="","",Jury!Z53))</f>
        <v/>
      </c>
      <c r="AB46" s="157" t="str">
        <f>IF($A46="","",IF(Jury!AA53="","",Jury!AA53))</f>
        <v/>
      </c>
    </row>
    <row r="47" spans="1:28" x14ac:dyDescent="0.2">
      <c r="A47" s="198" t="str">
        <f>IF(Jury!B54="","",Jury!A54)</f>
        <v/>
      </c>
      <c r="B47" s="157" t="str">
        <f>IF($A47="","",IF(Jury!B54="","",Jury!B54))</f>
        <v/>
      </c>
      <c r="C47" s="157" t="str">
        <f>IF($A47="","",IF(Jury!C54="","",Jury!C54))</f>
        <v/>
      </c>
      <c r="D47" s="157" t="str">
        <f>IF($A47="","",IF(Jury!D54="","",Jury!D54))</f>
        <v/>
      </c>
      <c r="E47" s="193" t="str">
        <f>IF(D47="","",'allg. Daten'!$C$6)</f>
        <v/>
      </c>
      <c r="F47" s="157" t="str">
        <f>IF($A47="","",IF(Jury!E54="","",Jury!E54))</f>
        <v/>
      </c>
      <c r="G47" s="157" t="str">
        <f>IF($A47="","",IF(Jury!F54="","",Jury!F54))</f>
        <v/>
      </c>
      <c r="H47" s="157" t="str">
        <f>IF($A47="","",IF(Jury!G54="","",Jury!G54))</f>
        <v/>
      </c>
      <c r="I47" s="157" t="str">
        <f>IF($A47="","",IF(Jury!H54="","",Jury!H54))</f>
        <v/>
      </c>
      <c r="J47" s="157" t="str">
        <f>IF($A47="","",IF(Jury!I54="","",Jury!I54))</f>
        <v/>
      </c>
      <c r="K47" s="157" t="str">
        <f>IF($A47="","",IF(Jury!J54="","",Jury!J54))</f>
        <v/>
      </c>
      <c r="L47" s="157" t="str">
        <f>IF($A47="","",IF(Jury!K54="","",Jury!K54))</f>
        <v/>
      </c>
      <c r="M47" s="157" t="str">
        <f>IF($A47="","",IF(Jury!L54="","",Jury!L54))</f>
        <v/>
      </c>
      <c r="N47" s="157" t="str">
        <f>IF($A47="","",IF(Jury!M54="","",Jury!M54))</f>
        <v/>
      </c>
      <c r="O47" s="157" t="str">
        <f>IF($A47="","",IF(Jury!N54="","",Jury!N54))</f>
        <v/>
      </c>
      <c r="P47" s="157" t="str">
        <f>IF($A47="","",IF(Jury!O54="","",Jury!O54))</f>
        <v/>
      </c>
      <c r="Q47" s="157" t="str">
        <f>IF($A47="","",IF(Jury!P54="","",Jury!P54))</f>
        <v/>
      </c>
      <c r="R47" s="157" t="str">
        <f>IF($A47="","",IF(Jury!Q54="","",Jury!Q54))</f>
        <v/>
      </c>
      <c r="S47" s="157" t="str">
        <f>IF($A47="","",IF(Jury!R54="","",Jury!R54))</f>
        <v/>
      </c>
      <c r="T47" s="157" t="str">
        <f>IF($A47="","",IF(Jury!S54="","",Jury!S54))</f>
        <v/>
      </c>
      <c r="U47" s="157" t="str">
        <f>IF($A47="","",IF(Jury!T54="","",Jury!T54))</f>
        <v/>
      </c>
      <c r="V47" s="157" t="str">
        <f>IF($A47="","",IF(Jury!U54="","",Jury!U54))</f>
        <v/>
      </c>
      <c r="W47" s="157" t="str">
        <f>IF($A47="","",IF(Jury!V54="","",Jury!V54))</f>
        <v/>
      </c>
      <c r="X47" s="157" t="str">
        <f>IF($A47="","",IF(Jury!W54="","",Jury!W54))</f>
        <v/>
      </c>
      <c r="Y47" s="157" t="str">
        <f>IF($A47="","",IF(Jury!X54="","",Jury!X54))</f>
        <v/>
      </c>
      <c r="Z47" s="157" t="str">
        <f>IF($A47="","",IF(Jury!Y54="","",Jury!Y54))</f>
        <v/>
      </c>
      <c r="AA47" s="157" t="str">
        <f>IF($A47="","",IF(Jury!Z54="","",Jury!Z54))</f>
        <v/>
      </c>
      <c r="AB47" s="157" t="str">
        <f>IF($A47="","",IF(Jury!AA54="","",Jury!AA54))</f>
        <v/>
      </c>
    </row>
    <row r="48" spans="1:28" x14ac:dyDescent="0.2">
      <c r="A48" s="198" t="str">
        <f>IF(Jury!B55="","",Jury!A55)</f>
        <v/>
      </c>
      <c r="B48" s="157" t="str">
        <f>IF($A48="","",IF(Jury!B55="","",Jury!B55))</f>
        <v/>
      </c>
      <c r="C48" s="157" t="str">
        <f>IF($A48="","",IF(Jury!C55="","",Jury!C55))</f>
        <v/>
      </c>
      <c r="D48" s="157" t="str">
        <f>IF($A48="","",IF(Jury!D55="","",Jury!D55))</f>
        <v/>
      </c>
      <c r="E48" s="193" t="str">
        <f>IF(D48="","",'allg. Daten'!$C$6)</f>
        <v/>
      </c>
      <c r="F48" s="157" t="str">
        <f>IF($A48="","",IF(Jury!E55="","",Jury!E55))</f>
        <v/>
      </c>
      <c r="G48" s="157" t="str">
        <f>IF($A48="","",IF(Jury!F55="","",Jury!F55))</f>
        <v/>
      </c>
      <c r="H48" s="157" t="str">
        <f>IF($A48="","",IF(Jury!G55="","",Jury!G55))</f>
        <v/>
      </c>
      <c r="I48" s="157" t="str">
        <f>IF($A48="","",IF(Jury!H55="","",Jury!H55))</f>
        <v/>
      </c>
      <c r="J48" s="157" t="str">
        <f>IF($A48="","",IF(Jury!I55="","",Jury!I55))</f>
        <v/>
      </c>
      <c r="K48" s="157" t="str">
        <f>IF($A48="","",IF(Jury!J55="","",Jury!J55))</f>
        <v/>
      </c>
      <c r="L48" s="157" t="str">
        <f>IF($A48="","",IF(Jury!K55="","",Jury!K55))</f>
        <v/>
      </c>
      <c r="M48" s="157" t="str">
        <f>IF($A48="","",IF(Jury!L55="","",Jury!L55))</f>
        <v/>
      </c>
      <c r="N48" s="157" t="str">
        <f>IF($A48="","",IF(Jury!M55="","",Jury!M55))</f>
        <v/>
      </c>
      <c r="O48" s="157" t="str">
        <f>IF($A48="","",IF(Jury!N55="","",Jury!N55))</f>
        <v/>
      </c>
      <c r="P48" s="157" t="str">
        <f>IF($A48="","",IF(Jury!O55="","",Jury!O55))</f>
        <v/>
      </c>
      <c r="Q48" s="157" t="str">
        <f>IF($A48="","",IF(Jury!P55="","",Jury!P55))</f>
        <v/>
      </c>
      <c r="R48" s="157" t="str">
        <f>IF($A48="","",IF(Jury!Q55="","",Jury!Q55))</f>
        <v/>
      </c>
      <c r="S48" s="157" t="str">
        <f>IF($A48="","",IF(Jury!R55="","",Jury!R55))</f>
        <v/>
      </c>
      <c r="T48" s="157" t="str">
        <f>IF($A48="","",IF(Jury!S55="","",Jury!S55))</f>
        <v/>
      </c>
      <c r="U48" s="157" t="str">
        <f>IF($A48="","",IF(Jury!T55="","",Jury!T55))</f>
        <v/>
      </c>
      <c r="V48" s="157" t="str">
        <f>IF($A48="","",IF(Jury!U55="","",Jury!U55))</f>
        <v/>
      </c>
      <c r="W48" s="157" t="str">
        <f>IF($A48="","",IF(Jury!V55="","",Jury!V55))</f>
        <v/>
      </c>
      <c r="X48" s="157" t="str">
        <f>IF($A48="","",IF(Jury!W55="","",Jury!W55))</f>
        <v/>
      </c>
      <c r="Y48" s="157" t="str">
        <f>IF($A48="","",IF(Jury!X55="","",Jury!X55))</f>
        <v/>
      </c>
      <c r="Z48" s="157" t="str">
        <f>IF($A48="","",IF(Jury!Y55="","",Jury!Y55))</f>
        <v/>
      </c>
      <c r="AA48" s="157" t="str">
        <f>IF($A48="","",IF(Jury!Z55="","",Jury!Z55))</f>
        <v/>
      </c>
      <c r="AB48" s="157" t="str">
        <f>IF($A48="","",IF(Jury!AA55="","",Jury!AA55))</f>
        <v/>
      </c>
    </row>
    <row r="49" spans="1:28" x14ac:dyDescent="0.2">
      <c r="A49" s="198" t="str">
        <f>IF(Jury!B56="","",Jury!A56)</f>
        <v/>
      </c>
      <c r="B49" s="157" t="str">
        <f>IF($A49="","",IF(Jury!B56="","",Jury!B56))</f>
        <v/>
      </c>
      <c r="C49" s="157" t="str">
        <f>IF($A49="","",IF(Jury!C56="","",Jury!C56))</f>
        <v/>
      </c>
      <c r="D49" s="157" t="str">
        <f>IF($A49="","",IF(Jury!D56="","",Jury!D56))</f>
        <v/>
      </c>
      <c r="E49" s="193" t="str">
        <f>IF(D49="","",'allg. Daten'!$C$6)</f>
        <v/>
      </c>
      <c r="F49" s="157" t="str">
        <f>IF($A49="","",IF(Jury!E56="","",Jury!E56))</f>
        <v/>
      </c>
      <c r="G49" s="157" t="str">
        <f>IF($A49="","",IF(Jury!F56="","",Jury!F56))</f>
        <v/>
      </c>
      <c r="H49" s="157" t="str">
        <f>IF($A49="","",IF(Jury!G56="","",Jury!G56))</f>
        <v/>
      </c>
      <c r="I49" s="157" t="str">
        <f>IF($A49="","",IF(Jury!H56="","",Jury!H56))</f>
        <v/>
      </c>
      <c r="J49" s="157" t="str">
        <f>IF($A49="","",IF(Jury!I56="","",Jury!I56))</f>
        <v/>
      </c>
      <c r="K49" s="157" t="str">
        <f>IF($A49="","",IF(Jury!J56="","",Jury!J56))</f>
        <v/>
      </c>
      <c r="L49" s="157" t="str">
        <f>IF($A49="","",IF(Jury!K56="","",Jury!K56))</f>
        <v/>
      </c>
      <c r="M49" s="157" t="str">
        <f>IF($A49="","",IF(Jury!L56="","",Jury!L56))</f>
        <v/>
      </c>
      <c r="N49" s="157" t="str">
        <f>IF($A49="","",IF(Jury!M56="","",Jury!M56))</f>
        <v/>
      </c>
      <c r="O49" s="157" t="str">
        <f>IF($A49="","",IF(Jury!N56="","",Jury!N56))</f>
        <v/>
      </c>
      <c r="P49" s="157" t="str">
        <f>IF($A49="","",IF(Jury!O56="","",Jury!O56))</f>
        <v/>
      </c>
      <c r="Q49" s="157" t="str">
        <f>IF($A49="","",IF(Jury!P56="","",Jury!P56))</f>
        <v/>
      </c>
      <c r="R49" s="157" t="str">
        <f>IF($A49="","",IF(Jury!Q56="","",Jury!Q56))</f>
        <v/>
      </c>
      <c r="S49" s="157" t="str">
        <f>IF($A49="","",IF(Jury!R56="","",Jury!R56))</f>
        <v/>
      </c>
      <c r="T49" s="157" t="str">
        <f>IF($A49="","",IF(Jury!S56="","",Jury!S56))</f>
        <v/>
      </c>
      <c r="U49" s="157" t="str">
        <f>IF($A49="","",IF(Jury!T56="","",Jury!T56))</f>
        <v/>
      </c>
      <c r="V49" s="157" t="str">
        <f>IF($A49="","",IF(Jury!U56="","",Jury!U56))</f>
        <v/>
      </c>
      <c r="W49" s="157" t="str">
        <f>IF($A49="","",IF(Jury!V56="","",Jury!V56))</f>
        <v/>
      </c>
      <c r="X49" s="157" t="str">
        <f>IF($A49="","",IF(Jury!W56="","",Jury!W56))</f>
        <v/>
      </c>
      <c r="Y49" s="157" t="str">
        <f>IF($A49="","",IF(Jury!X56="","",Jury!X56))</f>
        <v/>
      </c>
      <c r="Z49" s="157" t="str">
        <f>IF($A49="","",IF(Jury!Y56="","",Jury!Y56))</f>
        <v/>
      </c>
      <c r="AA49" s="157" t="str">
        <f>IF($A49="","",IF(Jury!Z56="","",Jury!Z56))</f>
        <v/>
      </c>
      <c r="AB49" s="157" t="str">
        <f>IF($A49="","",IF(Jury!AA56="","",Jury!AA56))</f>
        <v/>
      </c>
    </row>
    <row r="50" spans="1:28" x14ac:dyDescent="0.2">
      <c r="A50" s="198" t="str">
        <f>IF(Jury!B57="","",Jury!A57)</f>
        <v/>
      </c>
      <c r="B50" s="157" t="str">
        <f>IF($A50="","",IF(Jury!B57="","",Jury!B57))</f>
        <v/>
      </c>
      <c r="C50" s="157" t="str">
        <f>IF($A50="","",IF(Jury!C57="","",Jury!C57))</f>
        <v/>
      </c>
      <c r="D50" s="157" t="str">
        <f>IF($A50="","",IF(Jury!D57="","",Jury!D57))</f>
        <v/>
      </c>
      <c r="E50" s="193" t="str">
        <f>IF(D50="","",'allg. Daten'!$C$6)</f>
        <v/>
      </c>
      <c r="F50" s="157" t="str">
        <f>IF($A50="","",IF(Jury!E57="","",Jury!E57))</f>
        <v/>
      </c>
      <c r="G50" s="157" t="str">
        <f>IF($A50="","",IF(Jury!F57="","",Jury!F57))</f>
        <v/>
      </c>
      <c r="H50" s="157" t="str">
        <f>IF($A50="","",IF(Jury!G57="","",Jury!G57))</f>
        <v/>
      </c>
      <c r="I50" s="157" t="str">
        <f>IF($A50="","",IF(Jury!H57="","",Jury!H57))</f>
        <v/>
      </c>
      <c r="J50" s="157" t="str">
        <f>IF($A50="","",IF(Jury!I57="","",Jury!I57))</f>
        <v/>
      </c>
      <c r="K50" s="157" t="str">
        <f>IF($A50="","",IF(Jury!J57="","",Jury!J57))</f>
        <v/>
      </c>
      <c r="L50" s="157" t="str">
        <f>IF($A50="","",IF(Jury!K57="","",Jury!K57))</f>
        <v/>
      </c>
      <c r="M50" s="157" t="str">
        <f>IF($A50="","",IF(Jury!L57="","",Jury!L57))</f>
        <v/>
      </c>
      <c r="N50" s="157" t="str">
        <f>IF($A50="","",IF(Jury!M57="","",Jury!M57))</f>
        <v/>
      </c>
      <c r="O50" s="157" t="str">
        <f>IF($A50="","",IF(Jury!N57="","",Jury!N57))</f>
        <v/>
      </c>
      <c r="P50" s="157" t="str">
        <f>IF($A50="","",IF(Jury!O57="","",Jury!O57))</f>
        <v/>
      </c>
      <c r="Q50" s="157" t="str">
        <f>IF($A50="","",IF(Jury!P57="","",Jury!P57))</f>
        <v/>
      </c>
      <c r="R50" s="157" t="str">
        <f>IF($A50="","",IF(Jury!Q57="","",Jury!Q57))</f>
        <v/>
      </c>
      <c r="S50" s="157" t="str">
        <f>IF($A50="","",IF(Jury!R57="","",Jury!R57))</f>
        <v/>
      </c>
      <c r="T50" s="157" t="str">
        <f>IF($A50="","",IF(Jury!S57="","",Jury!S57))</f>
        <v/>
      </c>
      <c r="U50" s="157" t="str">
        <f>IF($A50="","",IF(Jury!T57="","",Jury!T57))</f>
        <v/>
      </c>
      <c r="V50" s="157" t="str">
        <f>IF($A50="","",IF(Jury!U57="","",Jury!U57))</f>
        <v/>
      </c>
      <c r="W50" s="157" t="str">
        <f>IF($A50="","",IF(Jury!V57="","",Jury!V57))</f>
        <v/>
      </c>
      <c r="X50" s="157" t="str">
        <f>IF($A50="","",IF(Jury!W57="","",Jury!W57))</f>
        <v/>
      </c>
      <c r="Y50" s="157" t="str">
        <f>IF($A50="","",IF(Jury!X57="","",Jury!X57))</f>
        <v/>
      </c>
      <c r="Z50" s="157" t="str">
        <f>IF($A50="","",IF(Jury!Y57="","",Jury!Y57))</f>
        <v/>
      </c>
      <c r="AA50" s="157" t="str">
        <f>IF($A50="","",IF(Jury!Z57="","",Jury!Z57))</f>
        <v/>
      </c>
      <c r="AB50" s="157" t="str">
        <f>IF($A50="","",IF(Jury!AA57="","",Jury!AA57))</f>
        <v/>
      </c>
    </row>
    <row r="51" spans="1:28" x14ac:dyDescent="0.2">
      <c r="A51" s="198" t="str">
        <f>IF(Jury!B58="","",Jury!A58)</f>
        <v/>
      </c>
      <c r="B51" s="157" t="str">
        <f>IF($A51="","",IF(Jury!B58="","",Jury!B58))</f>
        <v/>
      </c>
      <c r="C51" s="157" t="str">
        <f>IF($A51="","",IF(Jury!C58="","",Jury!C58))</f>
        <v/>
      </c>
      <c r="D51" s="157" t="str">
        <f>IF($A51="","",IF(Jury!D58="","",Jury!D58))</f>
        <v/>
      </c>
      <c r="E51" s="193" t="str">
        <f>IF(D51="","",'allg. Daten'!$C$6)</f>
        <v/>
      </c>
      <c r="F51" s="157" t="str">
        <f>IF($A51="","",IF(Jury!E58="","",Jury!E58))</f>
        <v/>
      </c>
      <c r="G51" s="157" t="str">
        <f>IF($A51="","",IF(Jury!F58="","",Jury!F58))</f>
        <v/>
      </c>
      <c r="H51" s="157" t="str">
        <f>IF($A51="","",IF(Jury!G58="","",Jury!G58))</f>
        <v/>
      </c>
      <c r="I51" s="157" t="str">
        <f>IF($A51="","",IF(Jury!H58="","",Jury!H58))</f>
        <v/>
      </c>
      <c r="J51" s="157" t="str">
        <f>IF($A51="","",IF(Jury!I58="","",Jury!I58))</f>
        <v/>
      </c>
      <c r="K51" s="157" t="str">
        <f>IF($A51="","",IF(Jury!J58="","",Jury!J58))</f>
        <v/>
      </c>
      <c r="L51" s="157" t="str">
        <f>IF($A51="","",IF(Jury!K58="","",Jury!K58))</f>
        <v/>
      </c>
      <c r="M51" s="157" t="str">
        <f>IF($A51="","",IF(Jury!L58="","",Jury!L58))</f>
        <v/>
      </c>
      <c r="N51" s="157" t="str">
        <f>IF($A51="","",IF(Jury!M58="","",Jury!M58))</f>
        <v/>
      </c>
      <c r="O51" s="157" t="str">
        <f>IF($A51="","",IF(Jury!N58="","",Jury!N58))</f>
        <v/>
      </c>
      <c r="P51" s="157" t="str">
        <f>IF($A51="","",IF(Jury!O58="","",Jury!O58))</f>
        <v/>
      </c>
      <c r="Q51" s="157" t="str">
        <f>IF($A51="","",IF(Jury!P58="","",Jury!P58))</f>
        <v/>
      </c>
      <c r="R51" s="157" t="str">
        <f>IF($A51="","",IF(Jury!Q58="","",Jury!Q58))</f>
        <v/>
      </c>
      <c r="S51" s="157" t="str">
        <f>IF($A51="","",IF(Jury!R58="","",Jury!R58))</f>
        <v/>
      </c>
      <c r="T51" s="157" t="str">
        <f>IF($A51="","",IF(Jury!S58="","",Jury!S58))</f>
        <v/>
      </c>
      <c r="U51" s="157" t="str">
        <f>IF($A51="","",IF(Jury!T58="","",Jury!T58))</f>
        <v/>
      </c>
      <c r="V51" s="157" t="str">
        <f>IF($A51="","",IF(Jury!U58="","",Jury!U58))</f>
        <v/>
      </c>
      <c r="W51" s="157" t="str">
        <f>IF($A51="","",IF(Jury!V58="","",Jury!V58))</f>
        <v/>
      </c>
      <c r="X51" s="157" t="str">
        <f>IF($A51="","",IF(Jury!W58="","",Jury!W58))</f>
        <v/>
      </c>
      <c r="Y51" s="157" t="str">
        <f>IF($A51="","",IF(Jury!X58="","",Jury!X58))</f>
        <v/>
      </c>
      <c r="Z51" s="157" t="str">
        <f>IF($A51="","",IF(Jury!Y58="","",Jury!Y58))</f>
        <v/>
      </c>
      <c r="AA51" s="157" t="str">
        <f>IF($A51="","",IF(Jury!Z58="","",Jury!Z58))</f>
        <v/>
      </c>
      <c r="AB51" s="157" t="str">
        <f>IF($A51="","",IF(Jury!AA58="","",Jury!AA58))</f>
        <v/>
      </c>
    </row>
    <row r="52" spans="1:28" x14ac:dyDescent="0.2">
      <c r="A52" s="198" t="str">
        <f>IF(Jury!B59="","",Jury!A59)</f>
        <v/>
      </c>
      <c r="B52" s="157" t="str">
        <f>IF($A52="","",IF(Jury!B59="","",Jury!B59))</f>
        <v/>
      </c>
      <c r="C52" s="157" t="str">
        <f>IF($A52="","",IF(Jury!C59="","",Jury!C59))</f>
        <v/>
      </c>
      <c r="D52" s="157" t="str">
        <f>IF($A52="","",IF(Jury!D59="","",Jury!D59))</f>
        <v/>
      </c>
      <c r="E52" s="193" t="str">
        <f>IF(D52="","",'allg. Daten'!$C$6)</f>
        <v/>
      </c>
      <c r="F52" s="157" t="str">
        <f>IF($A52="","",IF(Jury!E59="","",Jury!E59))</f>
        <v/>
      </c>
      <c r="G52" s="157" t="str">
        <f>IF($A52="","",IF(Jury!F59="","",Jury!F59))</f>
        <v/>
      </c>
      <c r="H52" s="157" t="str">
        <f>IF($A52="","",IF(Jury!G59="","",Jury!G59))</f>
        <v/>
      </c>
      <c r="I52" s="157" t="str">
        <f>IF($A52="","",IF(Jury!H59="","",Jury!H59))</f>
        <v/>
      </c>
      <c r="J52" s="157" t="str">
        <f>IF($A52="","",IF(Jury!I59="","",Jury!I59))</f>
        <v/>
      </c>
      <c r="K52" s="157" t="str">
        <f>IF($A52="","",IF(Jury!J59="","",Jury!J59))</f>
        <v/>
      </c>
      <c r="L52" s="157" t="str">
        <f>IF($A52="","",IF(Jury!K59="","",Jury!K59))</f>
        <v/>
      </c>
      <c r="M52" s="157" t="str">
        <f>IF($A52="","",IF(Jury!L59="","",Jury!L59))</f>
        <v/>
      </c>
      <c r="N52" s="157" t="str">
        <f>IF($A52="","",IF(Jury!M59="","",Jury!M59))</f>
        <v/>
      </c>
      <c r="O52" s="157" t="str">
        <f>IF($A52="","",IF(Jury!N59="","",Jury!N59))</f>
        <v/>
      </c>
      <c r="P52" s="157" t="str">
        <f>IF($A52="","",IF(Jury!O59="","",Jury!O59))</f>
        <v/>
      </c>
      <c r="Q52" s="157" t="str">
        <f>IF($A52="","",IF(Jury!P59="","",Jury!P59))</f>
        <v/>
      </c>
      <c r="R52" s="157" t="str">
        <f>IF($A52="","",IF(Jury!Q59="","",Jury!Q59))</f>
        <v/>
      </c>
      <c r="S52" s="157" t="str">
        <f>IF($A52="","",IF(Jury!R59="","",Jury!R59))</f>
        <v/>
      </c>
      <c r="T52" s="157" t="str">
        <f>IF($A52="","",IF(Jury!S59="","",Jury!S59))</f>
        <v/>
      </c>
      <c r="U52" s="157" t="str">
        <f>IF($A52="","",IF(Jury!T59="","",Jury!T59))</f>
        <v/>
      </c>
      <c r="V52" s="157" t="str">
        <f>IF($A52="","",IF(Jury!U59="","",Jury!U59))</f>
        <v/>
      </c>
      <c r="W52" s="157" t="str">
        <f>IF($A52="","",IF(Jury!V59="","",Jury!V59))</f>
        <v/>
      </c>
      <c r="X52" s="157" t="str">
        <f>IF($A52="","",IF(Jury!W59="","",Jury!W59))</f>
        <v/>
      </c>
      <c r="Y52" s="157" t="str">
        <f>IF($A52="","",IF(Jury!X59="","",Jury!X59))</f>
        <v/>
      </c>
      <c r="Z52" s="157" t="str">
        <f>IF($A52="","",IF(Jury!Y59="","",Jury!Y59))</f>
        <v/>
      </c>
      <c r="AA52" s="157" t="str">
        <f>IF($A52="","",IF(Jury!Z59="","",Jury!Z59))</f>
        <v/>
      </c>
      <c r="AB52" s="157" t="str">
        <f>IF($A52="","",IF(Jury!AA59="","",Jury!AA59))</f>
        <v/>
      </c>
    </row>
    <row r="53" spans="1:28" x14ac:dyDescent="0.2">
      <c r="A53" s="198" t="str">
        <f>IF(Jury!B60="","",Jury!A60)</f>
        <v/>
      </c>
      <c r="B53" s="157" t="str">
        <f>IF($A53="","",IF(Jury!B60="","",Jury!B60))</f>
        <v/>
      </c>
      <c r="C53" s="157" t="str">
        <f>IF($A53="","",IF(Jury!C60="","",Jury!C60))</f>
        <v/>
      </c>
      <c r="D53" s="157" t="str">
        <f>IF($A53="","",IF(Jury!D60="","",Jury!D60))</f>
        <v/>
      </c>
      <c r="E53" s="193" t="str">
        <f>IF(D53="","",'allg. Daten'!$C$6)</f>
        <v/>
      </c>
      <c r="F53" s="157" t="str">
        <f>IF($A53="","",IF(Jury!E60="","",Jury!E60))</f>
        <v/>
      </c>
      <c r="G53" s="157" t="str">
        <f>IF($A53="","",IF(Jury!F60="","",Jury!F60))</f>
        <v/>
      </c>
      <c r="H53" s="157" t="str">
        <f>IF($A53="","",IF(Jury!G60="","",Jury!G60))</f>
        <v/>
      </c>
      <c r="I53" s="157" t="str">
        <f>IF($A53="","",IF(Jury!H60="","",Jury!H60))</f>
        <v/>
      </c>
      <c r="J53" s="157" t="str">
        <f>IF($A53="","",IF(Jury!I60="","",Jury!I60))</f>
        <v/>
      </c>
      <c r="K53" s="157" t="str">
        <f>IF($A53="","",IF(Jury!J60="","",Jury!J60))</f>
        <v/>
      </c>
      <c r="L53" s="157" t="str">
        <f>IF($A53="","",IF(Jury!K60="","",Jury!K60))</f>
        <v/>
      </c>
      <c r="M53" s="157" t="str">
        <f>IF($A53="","",IF(Jury!L60="","",Jury!L60))</f>
        <v/>
      </c>
      <c r="N53" s="157" t="str">
        <f>IF($A53="","",IF(Jury!M60="","",Jury!M60))</f>
        <v/>
      </c>
      <c r="O53" s="157" t="str">
        <f>IF($A53="","",IF(Jury!N60="","",Jury!N60))</f>
        <v/>
      </c>
      <c r="P53" s="157" t="str">
        <f>IF($A53="","",IF(Jury!O60="","",Jury!O60))</f>
        <v/>
      </c>
      <c r="Q53" s="157" t="str">
        <f>IF($A53="","",IF(Jury!P60="","",Jury!P60))</f>
        <v/>
      </c>
      <c r="R53" s="157" t="str">
        <f>IF($A53="","",IF(Jury!Q60="","",Jury!Q60))</f>
        <v/>
      </c>
      <c r="S53" s="157" t="str">
        <f>IF($A53="","",IF(Jury!R60="","",Jury!R60))</f>
        <v/>
      </c>
      <c r="T53" s="157" t="str">
        <f>IF($A53="","",IF(Jury!S60="","",Jury!S60))</f>
        <v/>
      </c>
      <c r="U53" s="157" t="str">
        <f>IF($A53="","",IF(Jury!T60="","",Jury!T60))</f>
        <v/>
      </c>
      <c r="V53" s="157" t="str">
        <f>IF($A53="","",IF(Jury!U60="","",Jury!U60))</f>
        <v/>
      </c>
      <c r="W53" s="157" t="str">
        <f>IF($A53="","",IF(Jury!V60="","",Jury!V60))</f>
        <v/>
      </c>
      <c r="X53" s="157" t="str">
        <f>IF($A53="","",IF(Jury!W60="","",Jury!W60))</f>
        <v/>
      </c>
      <c r="Y53" s="157" t="str">
        <f>IF($A53="","",IF(Jury!X60="","",Jury!X60))</f>
        <v/>
      </c>
      <c r="Z53" s="157" t="str">
        <f>IF($A53="","",IF(Jury!Y60="","",Jury!Y60))</f>
        <v/>
      </c>
      <c r="AA53" s="157" t="str">
        <f>IF($A53="","",IF(Jury!Z60="","",Jury!Z60))</f>
        <v/>
      </c>
      <c r="AB53" s="157" t="str">
        <f>IF($A53="","",IF(Jury!AA60="","",Jury!AA60))</f>
        <v/>
      </c>
    </row>
    <row r="54" spans="1:28" x14ac:dyDescent="0.2">
      <c r="A54" s="198" t="str">
        <f>IF(Jury!B61="","",Jury!A61)</f>
        <v/>
      </c>
      <c r="B54" s="157" t="str">
        <f>IF($A54="","",IF(Jury!B61="","",Jury!B61))</f>
        <v/>
      </c>
      <c r="C54" s="157" t="str">
        <f>IF($A54="","",IF(Jury!C61="","",Jury!C61))</f>
        <v/>
      </c>
      <c r="D54" s="157" t="str">
        <f>IF($A54="","",IF(Jury!D61="","",Jury!D61))</f>
        <v/>
      </c>
      <c r="E54" s="193" t="str">
        <f>IF(D54="","",'allg. Daten'!$C$6)</f>
        <v/>
      </c>
      <c r="F54" s="157" t="str">
        <f>IF($A54="","",IF(Jury!E61="","",Jury!E61))</f>
        <v/>
      </c>
      <c r="G54" s="157" t="str">
        <f>IF($A54="","",IF(Jury!F61="","",Jury!F61))</f>
        <v/>
      </c>
      <c r="H54" s="157" t="str">
        <f>IF($A54="","",IF(Jury!G61="","",Jury!G61))</f>
        <v/>
      </c>
      <c r="I54" s="157" t="str">
        <f>IF($A54="","",IF(Jury!H61="","",Jury!H61))</f>
        <v/>
      </c>
      <c r="J54" s="157" t="str">
        <f>IF($A54="","",IF(Jury!I61="","",Jury!I61))</f>
        <v/>
      </c>
      <c r="K54" s="157" t="str">
        <f>IF($A54="","",IF(Jury!J61="","",Jury!J61))</f>
        <v/>
      </c>
      <c r="L54" s="157" t="str">
        <f>IF($A54="","",IF(Jury!K61="","",Jury!K61))</f>
        <v/>
      </c>
      <c r="M54" s="157" t="str">
        <f>IF($A54="","",IF(Jury!L61="","",Jury!L61))</f>
        <v/>
      </c>
      <c r="N54" s="157" t="str">
        <f>IF($A54="","",IF(Jury!M61="","",Jury!M61))</f>
        <v/>
      </c>
      <c r="O54" s="157" t="str">
        <f>IF($A54="","",IF(Jury!N61="","",Jury!N61))</f>
        <v/>
      </c>
      <c r="P54" s="157" t="str">
        <f>IF($A54="","",IF(Jury!O61="","",Jury!O61))</f>
        <v/>
      </c>
      <c r="Q54" s="157" t="str">
        <f>IF($A54="","",IF(Jury!P61="","",Jury!P61))</f>
        <v/>
      </c>
      <c r="R54" s="157" t="str">
        <f>IF($A54="","",IF(Jury!Q61="","",Jury!Q61))</f>
        <v/>
      </c>
      <c r="S54" s="157" t="str">
        <f>IF($A54="","",IF(Jury!R61="","",Jury!R61))</f>
        <v/>
      </c>
      <c r="T54" s="157" t="str">
        <f>IF($A54="","",IF(Jury!S61="","",Jury!S61))</f>
        <v/>
      </c>
      <c r="U54" s="157" t="str">
        <f>IF($A54="","",IF(Jury!T61="","",Jury!T61))</f>
        <v/>
      </c>
      <c r="V54" s="157" t="str">
        <f>IF($A54="","",IF(Jury!U61="","",Jury!U61))</f>
        <v/>
      </c>
      <c r="W54" s="157" t="str">
        <f>IF($A54="","",IF(Jury!V61="","",Jury!V61))</f>
        <v/>
      </c>
      <c r="X54" s="157" t="str">
        <f>IF($A54="","",IF(Jury!W61="","",Jury!W61))</f>
        <v/>
      </c>
      <c r="Y54" s="157" t="str">
        <f>IF($A54="","",IF(Jury!X61="","",Jury!X61))</f>
        <v/>
      </c>
      <c r="Z54" s="157" t="str">
        <f>IF($A54="","",IF(Jury!Y61="","",Jury!Y61))</f>
        <v/>
      </c>
      <c r="AA54" s="157" t="str">
        <f>IF($A54="","",IF(Jury!Z61="","",Jury!Z61))</f>
        <v/>
      </c>
      <c r="AB54" s="157" t="str">
        <f>IF($A54="","",IF(Jury!AA61="","",Jury!AA61))</f>
        <v/>
      </c>
    </row>
    <row r="55" spans="1:28" x14ac:dyDescent="0.2">
      <c r="A55" s="198" t="str">
        <f>IF(Jury!B62="","",Jury!A62)</f>
        <v/>
      </c>
      <c r="B55" s="157" t="str">
        <f>IF($A55="","",IF(Jury!B62="","",Jury!B62))</f>
        <v/>
      </c>
      <c r="C55" s="157" t="str">
        <f>IF($A55="","",IF(Jury!C62="","",Jury!C62))</f>
        <v/>
      </c>
      <c r="D55" s="157" t="str">
        <f>IF($A55="","",IF(Jury!D62="","",Jury!D62))</f>
        <v/>
      </c>
      <c r="E55" s="193" t="str">
        <f>IF(D55="","",'allg. Daten'!$C$6)</f>
        <v/>
      </c>
      <c r="F55" s="157" t="str">
        <f>IF($A55="","",IF(Jury!E62="","",Jury!E62))</f>
        <v/>
      </c>
      <c r="G55" s="157" t="str">
        <f>IF($A55="","",IF(Jury!F62="","",Jury!F62))</f>
        <v/>
      </c>
      <c r="H55" s="157" t="str">
        <f>IF($A55="","",IF(Jury!G62="","",Jury!G62))</f>
        <v/>
      </c>
      <c r="I55" s="157" t="str">
        <f>IF($A55="","",IF(Jury!H62="","",Jury!H62))</f>
        <v/>
      </c>
      <c r="J55" s="157" t="str">
        <f>IF($A55="","",IF(Jury!I62="","",Jury!I62))</f>
        <v/>
      </c>
      <c r="K55" s="157" t="str">
        <f>IF($A55="","",IF(Jury!J62="","",Jury!J62))</f>
        <v/>
      </c>
      <c r="L55" s="157" t="str">
        <f>IF($A55="","",IF(Jury!K62="","",Jury!K62))</f>
        <v/>
      </c>
      <c r="M55" s="157" t="str">
        <f>IF($A55="","",IF(Jury!L62="","",Jury!L62))</f>
        <v/>
      </c>
      <c r="N55" s="157" t="str">
        <f>IF($A55="","",IF(Jury!M62="","",Jury!M62))</f>
        <v/>
      </c>
      <c r="O55" s="157" t="str">
        <f>IF($A55="","",IF(Jury!N62="","",Jury!N62))</f>
        <v/>
      </c>
      <c r="P55" s="157" t="str">
        <f>IF($A55="","",IF(Jury!O62="","",Jury!O62))</f>
        <v/>
      </c>
      <c r="Q55" s="157" t="str">
        <f>IF($A55="","",IF(Jury!P62="","",Jury!P62))</f>
        <v/>
      </c>
      <c r="R55" s="157" t="str">
        <f>IF($A55="","",IF(Jury!Q62="","",Jury!Q62))</f>
        <v/>
      </c>
      <c r="S55" s="157" t="str">
        <f>IF($A55="","",IF(Jury!R62="","",Jury!R62))</f>
        <v/>
      </c>
      <c r="T55" s="157" t="str">
        <f>IF($A55="","",IF(Jury!S62="","",Jury!S62))</f>
        <v/>
      </c>
      <c r="U55" s="157" t="str">
        <f>IF($A55="","",IF(Jury!T62="","",Jury!T62))</f>
        <v/>
      </c>
      <c r="V55" s="157" t="str">
        <f>IF($A55="","",IF(Jury!U62="","",Jury!U62))</f>
        <v/>
      </c>
      <c r="W55" s="157" t="str">
        <f>IF($A55="","",IF(Jury!V62="","",Jury!V62))</f>
        <v/>
      </c>
      <c r="X55" s="157" t="str">
        <f>IF($A55="","",IF(Jury!W62="","",Jury!W62))</f>
        <v/>
      </c>
      <c r="Y55" s="157" t="str">
        <f>IF($A55="","",IF(Jury!X62="","",Jury!X62))</f>
        <v/>
      </c>
      <c r="Z55" s="157" t="str">
        <f>IF($A55="","",IF(Jury!Y62="","",Jury!Y62))</f>
        <v/>
      </c>
      <c r="AA55" s="157" t="str">
        <f>IF($A55="","",IF(Jury!Z62="","",Jury!Z62))</f>
        <v/>
      </c>
      <c r="AB55" s="157" t="str">
        <f>IF($A55="","",IF(Jury!AA62="","",Jury!AA62))</f>
        <v/>
      </c>
    </row>
    <row r="56" spans="1:28" x14ac:dyDescent="0.2">
      <c r="A56" s="198" t="str">
        <f>IF(Jury!B63="","",Jury!A63)</f>
        <v/>
      </c>
      <c r="B56" s="157" t="str">
        <f>IF($A56="","",IF(Jury!B63="","",Jury!B63))</f>
        <v/>
      </c>
      <c r="C56" s="157" t="str">
        <f>IF($A56="","",IF(Jury!C63="","",Jury!C63))</f>
        <v/>
      </c>
      <c r="D56" s="157" t="str">
        <f>IF($A56="","",IF(Jury!D63="","",Jury!D63))</f>
        <v/>
      </c>
      <c r="E56" s="193" t="str">
        <f>IF(D56="","",'allg. Daten'!$C$6)</f>
        <v/>
      </c>
      <c r="F56" s="157" t="str">
        <f>IF($A56="","",IF(Jury!E63="","",Jury!E63))</f>
        <v/>
      </c>
      <c r="G56" s="157" t="str">
        <f>IF($A56="","",IF(Jury!F63="","",Jury!F63))</f>
        <v/>
      </c>
      <c r="H56" s="157" t="str">
        <f>IF($A56="","",IF(Jury!G63="","",Jury!G63))</f>
        <v/>
      </c>
      <c r="I56" s="157" t="str">
        <f>IF($A56="","",IF(Jury!H63="","",Jury!H63))</f>
        <v/>
      </c>
      <c r="J56" s="157" t="str">
        <f>IF($A56="","",IF(Jury!I63="","",Jury!I63))</f>
        <v/>
      </c>
      <c r="K56" s="157" t="str">
        <f>IF($A56="","",IF(Jury!J63="","",Jury!J63))</f>
        <v/>
      </c>
      <c r="L56" s="157" t="str">
        <f>IF($A56="","",IF(Jury!K63="","",Jury!K63))</f>
        <v/>
      </c>
      <c r="M56" s="157" t="str">
        <f>IF($A56="","",IF(Jury!L63="","",Jury!L63))</f>
        <v/>
      </c>
      <c r="N56" s="157" t="str">
        <f>IF($A56="","",IF(Jury!M63="","",Jury!M63))</f>
        <v/>
      </c>
      <c r="O56" s="157" t="str">
        <f>IF($A56="","",IF(Jury!N63="","",Jury!N63))</f>
        <v/>
      </c>
      <c r="P56" s="157" t="str">
        <f>IF($A56="","",IF(Jury!O63="","",Jury!O63))</f>
        <v/>
      </c>
      <c r="Q56" s="157" t="str">
        <f>IF($A56="","",IF(Jury!P63="","",Jury!P63))</f>
        <v/>
      </c>
      <c r="R56" s="157" t="str">
        <f>IF($A56="","",IF(Jury!Q63="","",Jury!Q63))</f>
        <v/>
      </c>
      <c r="S56" s="157" t="str">
        <f>IF($A56="","",IF(Jury!R63="","",Jury!R63))</f>
        <v/>
      </c>
      <c r="T56" s="157" t="str">
        <f>IF($A56="","",IF(Jury!S63="","",Jury!S63))</f>
        <v/>
      </c>
      <c r="U56" s="157" t="str">
        <f>IF($A56="","",IF(Jury!T63="","",Jury!T63))</f>
        <v/>
      </c>
      <c r="V56" s="157" t="str">
        <f>IF($A56="","",IF(Jury!U63="","",Jury!U63))</f>
        <v/>
      </c>
      <c r="W56" s="157" t="str">
        <f>IF($A56="","",IF(Jury!V63="","",Jury!V63))</f>
        <v/>
      </c>
      <c r="X56" s="157" t="str">
        <f>IF($A56="","",IF(Jury!W63="","",Jury!W63))</f>
        <v/>
      </c>
      <c r="Y56" s="157" t="str">
        <f>IF($A56="","",IF(Jury!X63="","",Jury!X63))</f>
        <v/>
      </c>
      <c r="Z56" s="157" t="str">
        <f>IF($A56="","",IF(Jury!Y63="","",Jury!Y63))</f>
        <v/>
      </c>
      <c r="AA56" s="157" t="str">
        <f>IF($A56="","",IF(Jury!Z63="","",Jury!Z63))</f>
        <v/>
      </c>
      <c r="AB56" s="157" t="str">
        <f>IF($A56="","",IF(Jury!AA63="","",Jury!AA63))</f>
        <v/>
      </c>
    </row>
    <row r="57" spans="1:28" x14ac:dyDescent="0.2">
      <c r="A57" s="198" t="str">
        <f>IF(Jury!B64="","",Jury!A64)</f>
        <v/>
      </c>
      <c r="B57" s="157" t="str">
        <f>IF($A57="","",IF(Jury!B64="","",Jury!B64))</f>
        <v/>
      </c>
      <c r="C57" s="157" t="str">
        <f>IF($A57="","",IF(Jury!C64="","",Jury!C64))</f>
        <v/>
      </c>
      <c r="D57" s="157" t="str">
        <f>IF($A57="","",IF(Jury!D64="","",Jury!D64))</f>
        <v/>
      </c>
      <c r="E57" s="193" t="str">
        <f>IF(D57="","",'allg. Daten'!$C$6)</f>
        <v/>
      </c>
      <c r="F57" s="157" t="str">
        <f>IF($A57="","",IF(Jury!E64="","",Jury!E64))</f>
        <v/>
      </c>
      <c r="G57" s="157" t="str">
        <f>IF($A57="","",IF(Jury!F64="","",Jury!F64))</f>
        <v/>
      </c>
      <c r="H57" s="157" t="str">
        <f>IF($A57="","",IF(Jury!G64="","",Jury!G64))</f>
        <v/>
      </c>
      <c r="I57" s="157" t="str">
        <f>IF($A57="","",IF(Jury!H64="","",Jury!H64))</f>
        <v/>
      </c>
      <c r="J57" s="157" t="str">
        <f>IF($A57="","",IF(Jury!I64="","",Jury!I64))</f>
        <v/>
      </c>
      <c r="K57" s="157" t="str">
        <f>IF($A57="","",IF(Jury!J64="","",Jury!J64))</f>
        <v/>
      </c>
      <c r="L57" s="157" t="str">
        <f>IF($A57="","",IF(Jury!K64="","",Jury!K64))</f>
        <v/>
      </c>
      <c r="M57" s="157" t="str">
        <f>IF($A57="","",IF(Jury!L64="","",Jury!L64))</f>
        <v/>
      </c>
      <c r="N57" s="157" t="str">
        <f>IF($A57="","",IF(Jury!M64="","",Jury!M64))</f>
        <v/>
      </c>
      <c r="O57" s="157" t="str">
        <f>IF($A57="","",IF(Jury!N64="","",Jury!N64))</f>
        <v/>
      </c>
      <c r="P57" s="157" t="str">
        <f>IF($A57="","",IF(Jury!O64="","",Jury!O64))</f>
        <v/>
      </c>
      <c r="Q57" s="157" t="str">
        <f>IF($A57="","",IF(Jury!P64="","",Jury!P64))</f>
        <v/>
      </c>
      <c r="R57" s="157" t="str">
        <f>IF($A57="","",IF(Jury!Q64="","",Jury!Q64))</f>
        <v/>
      </c>
      <c r="S57" s="157" t="str">
        <f>IF($A57="","",IF(Jury!R64="","",Jury!R64))</f>
        <v/>
      </c>
      <c r="T57" s="157" t="str">
        <f>IF($A57="","",IF(Jury!S64="","",Jury!S64))</f>
        <v/>
      </c>
      <c r="U57" s="157" t="str">
        <f>IF($A57="","",IF(Jury!T64="","",Jury!T64))</f>
        <v/>
      </c>
      <c r="V57" s="157" t="str">
        <f>IF($A57="","",IF(Jury!U64="","",Jury!U64))</f>
        <v/>
      </c>
      <c r="W57" s="157" t="str">
        <f>IF($A57="","",IF(Jury!V64="","",Jury!V64))</f>
        <v/>
      </c>
      <c r="X57" s="157" t="str">
        <f>IF($A57="","",IF(Jury!W64="","",Jury!W64))</f>
        <v/>
      </c>
      <c r="Y57" s="157" t="str">
        <f>IF($A57="","",IF(Jury!X64="","",Jury!X64))</f>
        <v/>
      </c>
      <c r="Z57" s="157" t="str">
        <f>IF($A57="","",IF(Jury!Y64="","",Jury!Y64))</f>
        <v/>
      </c>
      <c r="AA57" s="157" t="str">
        <f>IF($A57="","",IF(Jury!Z64="","",Jury!Z64))</f>
        <v/>
      </c>
      <c r="AB57" s="157" t="str">
        <f>IF($A57="","",IF(Jury!AA64="","",Jury!AA64))</f>
        <v/>
      </c>
    </row>
    <row r="58" spans="1:28" x14ac:dyDescent="0.2">
      <c r="A58" s="198" t="str">
        <f>IF(Jury!B65="","",Jury!A65)</f>
        <v/>
      </c>
      <c r="B58" s="157" t="str">
        <f>IF($A58="","",IF(Jury!B65="","",Jury!B65))</f>
        <v/>
      </c>
      <c r="C58" s="157" t="str">
        <f>IF($A58="","",IF(Jury!C65="","",Jury!C65))</f>
        <v/>
      </c>
      <c r="D58" s="157" t="str">
        <f>IF($A58="","",IF(Jury!D65="","",Jury!D65))</f>
        <v/>
      </c>
      <c r="E58" s="193" t="str">
        <f>IF(D58="","",'allg. Daten'!$C$6)</f>
        <v/>
      </c>
      <c r="F58" s="157" t="str">
        <f>IF($A58="","",IF(Jury!E65="","",Jury!E65))</f>
        <v/>
      </c>
      <c r="G58" s="157" t="str">
        <f>IF($A58="","",IF(Jury!F65="","",Jury!F65))</f>
        <v/>
      </c>
      <c r="H58" s="157" t="str">
        <f>IF($A58="","",IF(Jury!G65="","",Jury!G65))</f>
        <v/>
      </c>
      <c r="I58" s="157" t="str">
        <f>IF($A58="","",IF(Jury!H65="","",Jury!H65))</f>
        <v/>
      </c>
      <c r="J58" s="157" t="str">
        <f>IF($A58="","",IF(Jury!I65="","",Jury!I65))</f>
        <v/>
      </c>
      <c r="K58" s="157" t="str">
        <f>IF($A58="","",IF(Jury!J65="","",Jury!J65))</f>
        <v/>
      </c>
      <c r="L58" s="157" t="str">
        <f>IF($A58="","",IF(Jury!K65="","",Jury!K65))</f>
        <v/>
      </c>
      <c r="M58" s="157" t="str">
        <f>IF($A58="","",IF(Jury!L65="","",Jury!L65))</f>
        <v/>
      </c>
      <c r="N58" s="157" t="str">
        <f>IF($A58="","",IF(Jury!M65="","",Jury!M65))</f>
        <v/>
      </c>
      <c r="O58" s="157" t="str">
        <f>IF($A58="","",IF(Jury!N65="","",Jury!N65))</f>
        <v/>
      </c>
      <c r="P58" s="157" t="str">
        <f>IF($A58="","",IF(Jury!O65="","",Jury!O65))</f>
        <v/>
      </c>
      <c r="Q58" s="157" t="str">
        <f>IF($A58="","",IF(Jury!P65="","",Jury!P65))</f>
        <v/>
      </c>
      <c r="R58" s="157" t="str">
        <f>IF($A58="","",IF(Jury!Q65="","",Jury!Q65))</f>
        <v/>
      </c>
      <c r="S58" s="157" t="str">
        <f>IF($A58="","",IF(Jury!R65="","",Jury!R65))</f>
        <v/>
      </c>
      <c r="T58" s="157" t="str">
        <f>IF($A58="","",IF(Jury!S65="","",Jury!S65))</f>
        <v/>
      </c>
      <c r="U58" s="157" t="str">
        <f>IF($A58="","",IF(Jury!T65="","",Jury!T65))</f>
        <v/>
      </c>
      <c r="V58" s="157" t="str">
        <f>IF($A58="","",IF(Jury!U65="","",Jury!U65))</f>
        <v/>
      </c>
      <c r="W58" s="157" t="str">
        <f>IF($A58="","",IF(Jury!V65="","",Jury!V65))</f>
        <v/>
      </c>
      <c r="X58" s="157" t="str">
        <f>IF($A58="","",IF(Jury!W65="","",Jury!W65))</f>
        <v/>
      </c>
      <c r="Y58" s="157" t="str">
        <f>IF($A58="","",IF(Jury!X65="","",Jury!X65))</f>
        <v/>
      </c>
      <c r="Z58" s="157" t="str">
        <f>IF($A58="","",IF(Jury!Y65="","",Jury!Y65))</f>
        <v/>
      </c>
      <c r="AA58" s="157" t="str">
        <f>IF($A58="","",IF(Jury!Z65="","",Jury!Z65))</f>
        <v/>
      </c>
      <c r="AB58" s="157" t="str">
        <f>IF($A58="","",IF(Jury!AA65="","",Jury!AA65))</f>
        <v/>
      </c>
    </row>
    <row r="59" spans="1:28" x14ac:dyDescent="0.2">
      <c r="A59" s="198" t="str">
        <f>IF(Jury!B66="","",Jury!A66)</f>
        <v/>
      </c>
      <c r="B59" s="157" t="str">
        <f>IF($A59="","",IF(Jury!B66="","",Jury!B66))</f>
        <v/>
      </c>
      <c r="C59" s="157" t="str">
        <f>IF($A59="","",IF(Jury!C66="","",Jury!C66))</f>
        <v/>
      </c>
      <c r="D59" s="157" t="str">
        <f>IF($A59="","",IF(Jury!D66="","",Jury!D66))</f>
        <v/>
      </c>
      <c r="E59" s="193" t="str">
        <f>IF(D59="","",'allg. Daten'!$C$6)</f>
        <v/>
      </c>
      <c r="F59" s="157" t="str">
        <f>IF($A59="","",IF(Jury!E66="","",Jury!E66))</f>
        <v/>
      </c>
      <c r="G59" s="157" t="str">
        <f>IF($A59="","",IF(Jury!F66="","",Jury!F66))</f>
        <v/>
      </c>
      <c r="H59" s="157" t="str">
        <f>IF($A59="","",IF(Jury!G66="","",Jury!G66))</f>
        <v/>
      </c>
      <c r="I59" s="157" t="str">
        <f>IF($A59="","",IF(Jury!H66="","",Jury!H66))</f>
        <v/>
      </c>
      <c r="J59" s="157" t="str">
        <f>IF($A59="","",IF(Jury!I66="","",Jury!I66))</f>
        <v/>
      </c>
      <c r="K59" s="157" t="str">
        <f>IF($A59="","",IF(Jury!J66="","",Jury!J66))</f>
        <v/>
      </c>
      <c r="L59" s="157" t="str">
        <f>IF($A59="","",IF(Jury!K66="","",Jury!K66))</f>
        <v/>
      </c>
      <c r="M59" s="157" t="str">
        <f>IF($A59="","",IF(Jury!L66="","",Jury!L66))</f>
        <v/>
      </c>
      <c r="N59" s="157" t="str">
        <f>IF($A59="","",IF(Jury!M66="","",Jury!M66))</f>
        <v/>
      </c>
      <c r="O59" s="157" t="str">
        <f>IF($A59="","",IF(Jury!N66="","",Jury!N66))</f>
        <v/>
      </c>
      <c r="P59" s="157" t="str">
        <f>IF($A59="","",IF(Jury!O66="","",Jury!O66))</f>
        <v/>
      </c>
      <c r="Q59" s="157" t="str">
        <f>IF($A59="","",IF(Jury!P66="","",Jury!P66))</f>
        <v/>
      </c>
      <c r="R59" s="157" t="str">
        <f>IF($A59="","",IF(Jury!Q66="","",Jury!Q66))</f>
        <v/>
      </c>
      <c r="S59" s="157" t="str">
        <f>IF($A59="","",IF(Jury!R66="","",Jury!R66))</f>
        <v/>
      </c>
      <c r="T59" s="157" t="str">
        <f>IF($A59="","",IF(Jury!S66="","",Jury!S66))</f>
        <v/>
      </c>
      <c r="U59" s="157" t="str">
        <f>IF($A59="","",IF(Jury!T66="","",Jury!T66))</f>
        <v/>
      </c>
      <c r="V59" s="157" t="str">
        <f>IF($A59="","",IF(Jury!U66="","",Jury!U66))</f>
        <v/>
      </c>
      <c r="W59" s="157" t="str">
        <f>IF($A59="","",IF(Jury!V66="","",Jury!V66))</f>
        <v/>
      </c>
      <c r="X59" s="157" t="str">
        <f>IF($A59="","",IF(Jury!W66="","",Jury!W66))</f>
        <v/>
      </c>
      <c r="Y59" s="157" t="str">
        <f>IF($A59="","",IF(Jury!X66="","",Jury!X66))</f>
        <v/>
      </c>
      <c r="Z59" s="157" t="str">
        <f>IF($A59="","",IF(Jury!Y66="","",Jury!Y66))</f>
        <v/>
      </c>
      <c r="AA59" s="157" t="str">
        <f>IF($A59="","",IF(Jury!Z66="","",Jury!Z66))</f>
        <v/>
      </c>
      <c r="AB59" s="157" t="str">
        <f>IF($A59="","",IF(Jury!AA66="","",Jury!AA66))</f>
        <v/>
      </c>
    </row>
    <row r="60" spans="1:28" x14ac:dyDescent="0.2">
      <c r="A60" s="198" t="str">
        <f>IF(Jury!B67="","",Jury!A67)</f>
        <v/>
      </c>
      <c r="B60" s="157" t="str">
        <f>IF($A60="","",IF(Jury!B67="","",Jury!B67))</f>
        <v/>
      </c>
      <c r="C60" s="157" t="str">
        <f>IF($A60="","",IF(Jury!C67="","",Jury!C67))</f>
        <v/>
      </c>
      <c r="D60" s="157" t="str">
        <f>IF($A60="","",IF(Jury!D67="","",Jury!D67))</f>
        <v/>
      </c>
      <c r="E60" s="193" t="str">
        <f>IF(D60="","",'allg. Daten'!$C$6)</f>
        <v/>
      </c>
      <c r="F60" s="157" t="str">
        <f>IF($A60="","",IF(Jury!E67="","",Jury!E67))</f>
        <v/>
      </c>
      <c r="G60" s="157" t="str">
        <f>IF($A60="","",IF(Jury!F67="","",Jury!F67))</f>
        <v/>
      </c>
      <c r="H60" s="157" t="str">
        <f>IF($A60="","",IF(Jury!G67="","",Jury!G67))</f>
        <v/>
      </c>
      <c r="I60" s="157" t="str">
        <f>IF($A60="","",IF(Jury!H67="","",Jury!H67))</f>
        <v/>
      </c>
      <c r="J60" s="157" t="str">
        <f>IF($A60="","",IF(Jury!I67="","",Jury!I67))</f>
        <v/>
      </c>
      <c r="K60" s="157" t="str">
        <f>IF($A60="","",IF(Jury!J67="","",Jury!J67))</f>
        <v/>
      </c>
      <c r="L60" s="157" t="str">
        <f>IF($A60="","",IF(Jury!K67="","",Jury!K67))</f>
        <v/>
      </c>
      <c r="M60" s="157" t="str">
        <f>IF($A60="","",IF(Jury!L67="","",Jury!L67))</f>
        <v/>
      </c>
      <c r="N60" s="157" t="str">
        <f>IF($A60="","",IF(Jury!M67="","",Jury!M67))</f>
        <v/>
      </c>
      <c r="O60" s="157" t="str">
        <f>IF($A60="","",IF(Jury!N67="","",Jury!N67))</f>
        <v/>
      </c>
      <c r="P60" s="157" t="str">
        <f>IF($A60="","",IF(Jury!O67="","",Jury!O67))</f>
        <v/>
      </c>
      <c r="Q60" s="157" t="str">
        <f>IF($A60="","",IF(Jury!P67="","",Jury!P67))</f>
        <v/>
      </c>
      <c r="R60" s="157" t="str">
        <f>IF($A60="","",IF(Jury!Q67="","",Jury!Q67))</f>
        <v/>
      </c>
      <c r="S60" s="157" t="str">
        <f>IF($A60="","",IF(Jury!R67="","",Jury!R67))</f>
        <v/>
      </c>
      <c r="T60" s="157" t="str">
        <f>IF($A60="","",IF(Jury!S67="","",Jury!S67))</f>
        <v/>
      </c>
      <c r="U60" s="157" t="str">
        <f>IF($A60="","",IF(Jury!T67="","",Jury!T67))</f>
        <v/>
      </c>
      <c r="V60" s="157" t="str">
        <f>IF($A60="","",IF(Jury!U67="","",Jury!U67))</f>
        <v/>
      </c>
      <c r="W60" s="157" t="str">
        <f>IF($A60="","",IF(Jury!V67="","",Jury!V67))</f>
        <v/>
      </c>
      <c r="X60" s="157" t="str">
        <f>IF($A60="","",IF(Jury!W67="","",Jury!W67))</f>
        <v/>
      </c>
      <c r="Y60" s="157" t="str">
        <f>IF($A60="","",IF(Jury!X67="","",Jury!X67))</f>
        <v/>
      </c>
      <c r="Z60" s="157" t="str">
        <f>IF($A60="","",IF(Jury!Y67="","",Jury!Y67))</f>
        <v/>
      </c>
      <c r="AA60" s="157" t="str">
        <f>IF($A60="","",IF(Jury!Z67="","",Jury!Z67))</f>
        <v/>
      </c>
      <c r="AB60" s="157" t="str">
        <f>IF($A60="","",IF(Jury!AA67="","",Jury!AA67))</f>
        <v/>
      </c>
    </row>
    <row r="61" spans="1:28" x14ac:dyDescent="0.2">
      <c r="A61" s="198" t="str">
        <f>IF(Jury!B68="","",Jury!A68)</f>
        <v/>
      </c>
      <c r="B61" s="157" t="str">
        <f>IF($A61="","",IF(Jury!B68="","",Jury!B68))</f>
        <v/>
      </c>
      <c r="C61" s="157" t="str">
        <f>IF($A61="","",IF(Jury!C68="","",Jury!C68))</f>
        <v/>
      </c>
      <c r="D61" s="157" t="str">
        <f>IF($A61="","",IF(Jury!D68="","",Jury!D68))</f>
        <v/>
      </c>
      <c r="E61" s="193" t="str">
        <f>IF(D61="","",'allg. Daten'!$C$6)</f>
        <v/>
      </c>
      <c r="F61" s="157" t="str">
        <f>IF($A61="","",IF(Jury!E68="","",Jury!E68))</f>
        <v/>
      </c>
      <c r="G61" s="157" t="str">
        <f>IF($A61="","",IF(Jury!F68="","",Jury!F68))</f>
        <v/>
      </c>
      <c r="H61" s="157" t="str">
        <f>IF($A61="","",IF(Jury!G68="","",Jury!G68))</f>
        <v/>
      </c>
      <c r="I61" s="157" t="str">
        <f>IF($A61="","",IF(Jury!H68="","",Jury!H68))</f>
        <v/>
      </c>
      <c r="J61" s="157" t="str">
        <f>IF($A61="","",IF(Jury!I68="","",Jury!I68))</f>
        <v/>
      </c>
      <c r="K61" s="157" t="str">
        <f>IF($A61="","",IF(Jury!J68="","",Jury!J68))</f>
        <v/>
      </c>
      <c r="L61" s="157" t="str">
        <f>IF($A61="","",IF(Jury!K68="","",Jury!K68))</f>
        <v/>
      </c>
      <c r="M61" s="157" t="str">
        <f>IF($A61="","",IF(Jury!L68="","",Jury!L68))</f>
        <v/>
      </c>
      <c r="N61" s="157" t="str">
        <f>IF($A61="","",IF(Jury!M68="","",Jury!M68))</f>
        <v/>
      </c>
      <c r="O61" s="157" t="str">
        <f>IF($A61="","",IF(Jury!N68="","",Jury!N68))</f>
        <v/>
      </c>
      <c r="P61" s="157" t="str">
        <f>IF($A61="","",IF(Jury!O68="","",Jury!O68))</f>
        <v/>
      </c>
      <c r="Q61" s="157" t="str">
        <f>IF($A61="","",IF(Jury!P68="","",Jury!P68))</f>
        <v/>
      </c>
      <c r="R61" s="157" t="str">
        <f>IF($A61="","",IF(Jury!Q68="","",Jury!Q68))</f>
        <v/>
      </c>
      <c r="S61" s="157" t="str">
        <f>IF($A61="","",IF(Jury!R68="","",Jury!R68))</f>
        <v/>
      </c>
      <c r="T61" s="157" t="str">
        <f>IF($A61="","",IF(Jury!S68="","",Jury!S68))</f>
        <v/>
      </c>
      <c r="U61" s="157" t="str">
        <f>IF($A61="","",IF(Jury!T68="","",Jury!T68))</f>
        <v/>
      </c>
      <c r="V61" s="157" t="str">
        <f>IF($A61="","",IF(Jury!U68="","",Jury!U68))</f>
        <v/>
      </c>
      <c r="W61" s="157" t="str">
        <f>IF($A61="","",IF(Jury!V68="","",Jury!V68))</f>
        <v/>
      </c>
      <c r="X61" s="157" t="str">
        <f>IF($A61="","",IF(Jury!W68="","",Jury!W68))</f>
        <v/>
      </c>
      <c r="Y61" s="157" t="str">
        <f>IF($A61="","",IF(Jury!X68="","",Jury!X68))</f>
        <v/>
      </c>
      <c r="Z61" s="157" t="str">
        <f>IF($A61="","",IF(Jury!Y68="","",Jury!Y68))</f>
        <v/>
      </c>
      <c r="AA61" s="157" t="str">
        <f>IF($A61="","",IF(Jury!Z68="","",Jury!Z68))</f>
        <v/>
      </c>
      <c r="AB61" s="157" t="str">
        <f>IF($A61="","",IF(Jury!AA68="","",Jury!AA68))</f>
        <v/>
      </c>
    </row>
    <row r="62" spans="1:28" x14ac:dyDescent="0.2">
      <c r="A62" s="198" t="str">
        <f>IF(Jury!B69="","",Jury!A69)</f>
        <v/>
      </c>
      <c r="B62" s="157" t="str">
        <f>IF($A62="","",IF(Jury!B69="","",Jury!B69))</f>
        <v/>
      </c>
      <c r="C62" s="157" t="str">
        <f>IF($A62="","",IF(Jury!C69="","",Jury!C69))</f>
        <v/>
      </c>
      <c r="D62" s="157" t="str">
        <f>IF($A62="","",IF(Jury!D69="","",Jury!D69))</f>
        <v/>
      </c>
      <c r="E62" s="193" t="str">
        <f>IF(D62="","",'allg. Daten'!$C$6)</f>
        <v/>
      </c>
      <c r="F62" s="157" t="str">
        <f>IF($A62="","",IF(Jury!E69="","",Jury!E69))</f>
        <v/>
      </c>
      <c r="G62" s="157" t="str">
        <f>IF($A62="","",IF(Jury!F69="","",Jury!F69))</f>
        <v/>
      </c>
      <c r="H62" s="157" t="str">
        <f>IF($A62="","",IF(Jury!G69="","",Jury!G69))</f>
        <v/>
      </c>
      <c r="I62" s="157" t="str">
        <f>IF($A62="","",IF(Jury!H69="","",Jury!H69))</f>
        <v/>
      </c>
      <c r="J62" s="157" t="str">
        <f>IF($A62="","",IF(Jury!I69="","",Jury!I69))</f>
        <v/>
      </c>
      <c r="K62" s="157" t="str">
        <f>IF($A62="","",IF(Jury!J69="","",Jury!J69))</f>
        <v/>
      </c>
      <c r="L62" s="157" t="str">
        <f>IF($A62="","",IF(Jury!K69="","",Jury!K69))</f>
        <v/>
      </c>
      <c r="M62" s="157" t="str">
        <f>IF($A62="","",IF(Jury!L69="","",Jury!L69))</f>
        <v/>
      </c>
      <c r="N62" s="157" t="str">
        <f>IF($A62="","",IF(Jury!M69="","",Jury!M69))</f>
        <v/>
      </c>
      <c r="O62" s="157" t="str">
        <f>IF($A62="","",IF(Jury!N69="","",Jury!N69))</f>
        <v/>
      </c>
      <c r="P62" s="157" t="str">
        <f>IF($A62="","",IF(Jury!O69="","",Jury!O69))</f>
        <v/>
      </c>
      <c r="Q62" s="157" t="str">
        <f>IF($A62="","",IF(Jury!P69="","",Jury!P69))</f>
        <v/>
      </c>
      <c r="R62" s="157" t="str">
        <f>IF($A62="","",IF(Jury!Q69="","",Jury!Q69))</f>
        <v/>
      </c>
      <c r="S62" s="157" t="str">
        <f>IF($A62="","",IF(Jury!R69="","",Jury!R69))</f>
        <v/>
      </c>
      <c r="T62" s="157" t="str">
        <f>IF($A62="","",IF(Jury!S69="","",Jury!S69))</f>
        <v/>
      </c>
      <c r="U62" s="157" t="str">
        <f>IF($A62="","",IF(Jury!T69="","",Jury!T69))</f>
        <v/>
      </c>
      <c r="V62" s="157" t="str">
        <f>IF($A62="","",IF(Jury!U69="","",Jury!U69))</f>
        <v/>
      </c>
      <c r="W62" s="157" t="str">
        <f>IF($A62="","",IF(Jury!V69="","",Jury!V69))</f>
        <v/>
      </c>
      <c r="X62" s="157" t="str">
        <f>IF($A62="","",IF(Jury!W69="","",Jury!W69))</f>
        <v/>
      </c>
      <c r="Y62" s="157" t="str">
        <f>IF($A62="","",IF(Jury!X69="","",Jury!X69))</f>
        <v/>
      </c>
      <c r="Z62" s="157" t="str">
        <f>IF($A62="","",IF(Jury!Y69="","",Jury!Y69))</f>
        <v/>
      </c>
      <c r="AA62" s="157" t="str">
        <f>IF($A62="","",IF(Jury!Z69="","",Jury!Z69))</f>
        <v/>
      </c>
      <c r="AB62" s="157" t="str">
        <f>IF($A62="","",IF(Jury!AA69="","",Jury!AA69))</f>
        <v/>
      </c>
    </row>
    <row r="63" spans="1:28" x14ac:dyDescent="0.2">
      <c r="A63" s="198" t="str">
        <f>IF(Jury!B70="","",Jury!A70)</f>
        <v/>
      </c>
      <c r="B63" s="157" t="str">
        <f>IF($A63="","",IF(Jury!B70="","",Jury!B70))</f>
        <v/>
      </c>
      <c r="C63" s="157" t="str">
        <f>IF($A63="","",IF(Jury!C70="","",Jury!C70))</f>
        <v/>
      </c>
      <c r="D63" s="157" t="str">
        <f>IF($A63="","",IF(Jury!D70="","",Jury!D70))</f>
        <v/>
      </c>
      <c r="E63" s="193" t="str">
        <f>IF(D63="","",'allg. Daten'!$C$6)</f>
        <v/>
      </c>
      <c r="F63" s="157" t="str">
        <f>IF($A63="","",IF(Jury!E70="","",Jury!E70))</f>
        <v/>
      </c>
      <c r="G63" s="157" t="str">
        <f>IF($A63="","",IF(Jury!F70="","",Jury!F70))</f>
        <v/>
      </c>
      <c r="H63" s="157" t="str">
        <f>IF($A63="","",IF(Jury!G70="","",Jury!G70))</f>
        <v/>
      </c>
      <c r="I63" s="157" t="str">
        <f>IF($A63="","",IF(Jury!H70="","",Jury!H70))</f>
        <v/>
      </c>
      <c r="J63" s="157" t="str">
        <f>IF($A63="","",IF(Jury!I70="","",Jury!I70))</f>
        <v/>
      </c>
      <c r="K63" s="157" t="str">
        <f>IF($A63="","",IF(Jury!J70="","",Jury!J70))</f>
        <v/>
      </c>
      <c r="L63" s="157" t="str">
        <f>IF($A63="","",IF(Jury!K70="","",Jury!K70))</f>
        <v/>
      </c>
      <c r="M63" s="157" t="str">
        <f>IF($A63="","",IF(Jury!L70="","",Jury!L70))</f>
        <v/>
      </c>
      <c r="N63" s="157" t="str">
        <f>IF($A63="","",IF(Jury!M70="","",Jury!M70))</f>
        <v/>
      </c>
      <c r="O63" s="157" t="str">
        <f>IF($A63="","",IF(Jury!N70="","",Jury!N70))</f>
        <v/>
      </c>
      <c r="P63" s="157" t="str">
        <f>IF($A63="","",IF(Jury!O70="","",Jury!O70))</f>
        <v/>
      </c>
      <c r="Q63" s="157" t="str">
        <f>IF($A63="","",IF(Jury!P70="","",Jury!P70))</f>
        <v/>
      </c>
      <c r="R63" s="157" t="str">
        <f>IF($A63="","",IF(Jury!Q70="","",Jury!Q70))</f>
        <v/>
      </c>
      <c r="S63" s="157" t="str">
        <f>IF($A63="","",IF(Jury!R70="","",Jury!R70))</f>
        <v/>
      </c>
      <c r="T63" s="157" t="str">
        <f>IF($A63="","",IF(Jury!S70="","",Jury!S70))</f>
        <v/>
      </c>
      <c r="U63" s="157" t="str">
        <f>IF($A63="","",IF(Jury!T70="","",Jury!T70))</f>
        <v/>
      </c>
      <c r="V63" s="157" t="str">
        <f>IF($A63="","",IF(Jury!U70="","",Jury!U70))</f>
        <v/>
      </c>
      <c r="W63" s="157" t="str">
        <f>IF($A63="","",IF(Jury!V70="","",Jury!V70))</f>
        <v/>
      </c>
      <c r="X63" s="157" t="str">
        <f>IF($A63="","",IF(Jury!W70="","",Jury!W70))</f>
        <v/>
      </c>
      <c r="Y63" s="157" t="str">
        <f>IF($A63="","",IF(Jury!X70="","",Jury!X70))</f>
        <v/>
      </c>
      <c r="Z63" s="157" t="str">
        <f>IF($A63="","",IF(Jury!Y70="","",Jury!Y70))</f>
        <v/>
      </c>
      <c r="AA63" s="157" t="str">
        <f>IF($A63="","",IF(Jury!Z70="","",Jury!Z70))</f>
        <v/>
      </c>
      <c r="AB63" s="157" t="str">
        <f>IF($A63="","",IF(Jury!AA70="","",Jury!AA70))</f>
        <v/>
      </c>
    </row>
    <row r="64" spans="1:28" x14ac:dyDescent="0.2">
      <c r="A64" s="198" t="str">
        <f>IF(Jury!B71="","",Jury!A71)</f>
        <v/>
      </c>
      <c r="B64" s="157" t="str">
        <f>IF($A64="","",IF(Jury!B71="","",Jury!B71))</f>
        <v/>
      </c>
      <c r="C64" s="157" t="str">
        <f>IF($A64="","",IF(Jury!C71="","",Jury!C71))</f>
        <v/>
      </c>
      <c r="D64" s="157" t="str">
        <f>IF($A64="","",IF(Jury!D71="","",Jury!D71))</f>
        <v/>
      </c>
      <c r="E64" s="193" t="str">
        <f>IF(D64="","",'allg. Daten'!$C$6)</f>
        <v/>
      </c>
      <c r="F64" s="157" t="str">
        <f>IF($A64="","",IF(Jury!E71="","",Jury!E71))</f>
        <v/>
      </c>
      <c r="G64" s="157" t="str">
        <f>IF($A64="","",IF(Jury!F71="","",Jury!F71))</f>
        <v/>
      </c>
      <c r="H64" s="157" t="str">
        <f>IF($A64="","",IF(Jury!G71="","",Jury!G71))</f>
        <v/>
      </c>
      <c r="I64" s="157" t="str">
        <f>IF($A64="","",IF(Jury!H71="","",Jury!H71))</f>
        <v/>
      </c>
      <c r="J64" s="157" t="str">
        <f>IF($A64="","",IF(Jury!I71="","",Jury!I71))</f>
        <v/>
      </c>
      <c r="K64" s="157" t="str">
        <f>IF($A64="","",IF(Jury!J71="","",Jury!J71))</f>
        <v/>
      </c>
      <c r="L64" s="157" t="str">
        <f>IF($A64="","",IF(Jury!K71="","",Jury!K71))</f>
        <v/>
      </c>
      <c r="M64" s="157" t="str">
        <f>IF($A64="","",IF(Jury!L71="","",Jury!L71))</f>
        <v/>
      </c>
      <c r="N64" s="157" t="str">
        <f>IF($A64="","",IF(Jury!M71="","",Jury!M71))</f>
        <v/>
      </c>
      <c r="O64" s="157" t="str">
        <f>IF($A64="","",IF(Jury!N71="","",Jury!N71))</f>
        <v/>
      </c>
      <c r="P64" s="157" t="str">
        <f>IF($A64="","",IF(Jury!O71="","",Jury!O71))</f>
        <v/>
      </c>
      <c r="Q64" s="157" t="str">
        <f>IF($A64="","",IF(Jury!P71="","",Jury!P71))</f>
        <v/>
      </c>
      <c r="R64" s="157" t="str">
        <f>IF($A64="","",IF(Jury!Q71="","",Jury!Q71))</f>
        <v/>
      </c>
      <c r="S64" s="157" t="str">
        <f>IF($A64="","",IF(Jury!R71="","",Jury!R71))</f>
        <v/>
      </c>
      <c r="T64" s="157" t="str">
        <f>IF($A64="","",IF(Jury!S71="","",Jury!S71))</f>
        <v/>
      </c>
      <c r="U64" s="157" t="str">
        <f>IF($A64="","",IF(Jury!T71="","",Jury!T71))</f>
        <v/>
      </c>
      <c r="V64" s="157" t="str">
        <f>IF($A64="","",IF(Jury!U71="","",Jury!U71))</f>
        <v/>
      </c>
      <c r="W64" s="157" t="str">
        <f>IF($A64="","",IF(Jury!V71="","",Jury!V71))</f>
        <v/>
      </c>
      <c r="X64" s="157" t="str">
        <f>IF($A64="","",IF(Jury!W71="","",Jury!W71))</f>
        <v/>
      </c>
      <c r="Y64" s="157" t="str">
        <f>IF($A64="","",IF(Jury!X71="","",Jury!X71))</f>
        <v/>
      </c>
      <c r="Z64" s="157" t="str">
        <f>IF($A64="","",IF(Jury!Y71="","",Jury!Y71))</f>
        <v/>
      </c>
      <c r="AA64" s="157" t="str">
        <f>IF($A64="","",IF(Jury!Z71="","",Jury!Z71))</f>
        <v/>
      </c>
      <c r="AB64" s="157" t="str">
        <f>IF($A64="","",IF(Jury!AA71="","",Jury!AA71))</f>
        <v/>
      </c>
    </row>
    <row r="65" spans="1:28" x14ac:dyDescent="0.2">
      <c r="A65" s="198" t="str">
        <f>IF(Jury!B72="","",Jury!A72)</f>
        <v/>
      </c>
      <c r="B65" s="157" t="str">
        <f>IF($A65="","",IF(Jury!B72="","",Jury!B72))</f>
        <v/>
      </c>
      <c r="C65" s="157" t="str">
        <f>IF($A65="","",IF(Jury!C72="","",Jury!C72))</f>
        <v/>
      </c>
      <c r="D65" s="157" t="str">
        <f>IF($A65="","",IF(Jury!D72="","",Jury!D72))</f>
        <v/>
      </c>
      <c r="E65" s="193" t="str">
        <f>IF(D65="","",'allg. Daten'!$C$6)</f>
        <v/>
      </c>
      <c r="F65" s="157" t="str">
        <f>IF($A65="","",IF(Jury!E72="","",Jury!E72))</f>
        <v/>
      </c>
      <c r="G65" s="157" t="str">
        <f>IF($A65="","",IF(Jury!F72="","",Jury!F72))</f>
        <v/>
      </c>
      <c r="H65" s="157" t="str">
        <f>IF($A65="","",IF(Jury!G72="","",Jury!G72))</f>
        <v/>
      </c>
      <c r="I65" s="157" t="str">
        <f>IF($A65="","",IF(Jury!H72="","",Jury!H72))</f>
        <v/>
      </c>
      <c r="J65" s="157" t="str">
        <f>IF($A65="","",IF(Jury!I72="","",Jury!I72))</f>
        <v/>
      </c>
      <c r="K65" s="157" t="str">
        <f>IF($A65="","",IF(Jury!J72="","",Jury!J72))</f>
        <v/>
      </c>
      <c r="L65" s="157" t="str">
        <f>IF($A65="","",IF(Jury!K72="","",Jury!K72))</f>
        <v/>
      </c>
      <c r="M65" s="157" t="str">
        <f>IF($A65="","",IF(Jury!L72="","",Jury!L72))</f>
        <v/>
      </c>
      <c r="N65" s="157" t="str">
        <f>IF($A65="","",IF(Jury!M72="","",Jury!M72))</f>
        <v/>
      </c>
      <c r="O65" s="157" t="str">
        <f>IF($A65="","",IF(Jury!N72="","",Jury!N72))</f>
        <v/>
      </c>
      <c r="P65" s="157" t="str">
        <f>IF($A65="","",IF(Jury!O72="","",Jury!O72))</f>
        <v/>
      </c>
      <c r="Q65" s="157" t="str">
        <f>IF($A65="","",IF(Jury!P72="","",Jury!P72))</f>
        <v/>
      </c>
      <c r="R65" s="157" t="str">
        <f>IF($A65="","",IF(Jury!Q72="","",Jury!Q72))</f>
        <v/>
      </c>
      <c r="S65" s="157" t="str">
        <f>IF($A65="","",IF(Jury!R72="","",Jury!R72))</f>
        <v/>
      </c>
      <c r="T65" s="157" t="str">
        <f>IF($A65="","",IF(Jury!S72="","",Jury!S72))</f>
        <v/>
      </c>
      <c r="U65" s="157" t="str">
        <f>IF($A65="","",IF(Jury!T72="","",Jury!T72))</f>
        <v/>
      </c>
      <c r="V65" s="157" t="str">
        <f>IF($A65="","",IF(Jury!U72="","",Jury!U72))</f>
        <v/>
      </c>
      <c r="W65" s="157" t="str">
        <f>IF($A65="","",IF(Jury!V72="","",Jury!V72))</f>
        <v/>
      </c>
      <c r="X65" s="157" t="str">
        <f>IF($A65="","",IF(Jury!W72="","",Jury!W72))</f>
        <v/>
      </c>
      <c r="Y65" s="157" t="str">
        <f>IF($A65="","",IF(Jury!X72="","",Jury!X72))</f>
        <v/>
      </c>
      <c r="Z65" s="157" t="str">
        <f>IF($A65="","",IF(Jury!Y72="","",Jury!Y72))</f>
        <v/>
      </c>
      <c r="AA65" s="157" t="str">
        <f>IF($A65="","",IF(Jury!Z72="","",Jury!Z72))</f>
        <v/>
      </c>
      <c r="AB65" s="157" t="str">
        <f>IF($A65="","",IF(Jury!AA72="","",Jury!AA72))</f>
        <v/>
      </c>
    </row>
    <row r="66" spans="1:28" x14ac:dyDescent="0.2">
      <c r="A66" s="198" t="str">
        <f>IF(Jury!B73="","",Jury!A73)</f>
        <v/>
      </c>
      <c r="B66" s="157" t="str">
        <f>IF($A66="","",IF(Jury!B73="","",Jury!B73))</f>
        <v/>
      </c>
      <c r="C66" s="157" t="str">
        <f>IF($A66="","",IF(Jury!C73="","",Jury!C73))</f>
        <v/>
      </c>
      <c r="D66" s="157" t="str">
        <f>IF($A66="","",IF(Jury!D73="","",Jury!D73))</f>
        <v/>
      </c>
      <c r="E66" s="193" t="str">
        <f>IF(D66="","",'allg. Daten'!$C$6)</f>
        <v/>
      </c>
      <c r="F66" s="157" t="str">
        <f>IF($A66="","",IF(Jury!E73="","",Jury!E73))</f>
        <v/>
      </c>
      <c r="G66" s="157" t="str">
        <f>IF($A66="","",IF(Jury!F73="","",Jury!F73))</f>
        <v/>
      </c>
      <c r="H66" s="157" t="str">
        <f>IF($A66="","",IF(Jury!G73="","",Jury!G73))</f>
        <v/>
      </c>
      <c r="I66" s="157" t="str">
        <f>IF($A66="","",IF(Jury!H73="","",Jury!H73))</f>
        <v/>
      </c>
      <c r="J66" s="157" t="str">
        <f>IF($A66="","",IF(Jury!I73="","",Jury!I73))</f>
        <v/>
      </c>
      <c r="K66" s="157" t="str">
        <f>IF($A66="","",IF(Jury!J73="","",Jury!J73))</f>
        <v/>
      </c>
      <c r="L66" s="157" t="str">
        <f>IF($A66="","",IF(Jury!K73="","",Jury!K73))</f>
        <v/>
      </c>
      <c r="M66" s="157" t="str">
        <f>IF($A66="","",IF(Jury!L73="","",Jury!L73))</f>
        <v/>
      </c>
      <c r="N66" s="157" t="str">
        <f>IF($A66="","",IF(Jury!M73="","",Jury!M73))</f>
        <v/>
      </c>
      <c r="O66" s="157" t="str">
        <f>IF($A66="","",IF(Jury!N73="","",Jury!N73))</f>
        <v/>
      </c>
      <c r="P66" s="157" t="str">
        <f>IF($A66="","",IF(Jury!O73="","",Jury!O73))</f>
        <v/>
      </c>
      <c r="Q66" s="157" t="str">
        <f>IF($A66="","",IF(Jury!P73="","",Jury!P73))</f>
        <v/>
      </c>
      <c r="R66" s="157" t="str">
        <f>IF($A66="","",IF(Jury!Q73="","",Jury!Q73))</f>
        <v/>
      </c>
      <c r="S66" s="157" t="str">
        <f>IF($A66="","",IF(Jury!R73="","",Jury!R73))</f>
        <v/>
      </c>
      <c r="T66" s="157" t="str">
        <f>IF($A66="","",IF(Jury!S73="","",Jury!S73))</f>
        <v/>
      </c>
      <c r="U66" s="157" t="str">
        <f>IF($A66="","",IF(Jury!T73="","",Jury!T73))</f>
        <v/>
      </c>
      <c r="V66" s="157" t="str">
        <f>IF($A66="","",IF(Jury!U73="","",Jury!U73))</f>
        <v/>
      </c>
      <c r="W66" s="157" t="str">
        <f>IF($A66="","",IF(Jury!V73="","",Jury!V73))</f>
        <v/>
      </c>
      <c r="X66" s="157" t="str">
        <f>IF($A66="","",IF(Jury!W73="","",Jury!W73))</f>
        <v/>
      </c>
      <c r="Y66" s="157" t="str">
        <f>IF($A66="","",IF(Jury!X73="","",Jury!X73))</f>
        <v/>
      </c>
      <c r="Z66" s="157" t="str">
        <f>IF($A66="","",IF(Jury!Y73="","",Jury!Y73))</f>
        <v/>
      </c>
      <c r="AA66" s="157" t="str">
        <f>IF($A66="","",IF(Jury!Z73="","",Jury!Z73))</f>
        <v/>
      </c>
      <c r="AB66" s="157" t="str">
        <f>IF($A66="","",IF(Jury!AA73="","",Jury!AA73))</f>
        <v/>
      </c>
    </row>
    <row r="67" spans="1:28" x14ac:dyDescent="0.2">
      <c r="A67" s="198" t="str">
        <f>IF(Jury!B74="","",Jury!A74)</f>
        <v/>
      </c>
      <c r="B67" s="157" t="str">
        <f>IF($A67="","",IF(Jury!B74="","",Jury!B74))</f>
        <v/>
      </c>
      <c r="C67" s="157" t="str">
        <f>IF($A67="","",IF(Jury!C74="","",Jury!C74))</f>
        <v/>
      </c>
      <c r="D67" s="157" t="str">
        <f>IF($A67="","",IF(Jury!D74="","",Jury!D74))</f>
        <v/>
      </c>
      <c r="E67" s="193" t="str">
        <f>IF(D67="","",'allg. Daten'!$C$6)</f>
        <v/>
      </c>
      <c r="F67" s="157" t="str">
        <f>IF($A67="","",IF(Jury!E74="","",Jury!E74))</f>
        <v/>
      </c>
      <c r="G67" s="157" t="str">
        <f>IF($A67="","",IF(Jury!F74="","",Jury!F74))</f>
        <v/>
      </c>
      <c r="H67" s="157" t="str">
        <f>IF($A67="","",IF(Jury!G74="","",Jury!G74))</f>
        <v/>
      </c>
      <c r="I67" s="157" t="str">
        <f>IF($A67="","",IF(Jury!H74="","",Jury!H74))</f>
        <v/>
      </c>
      <c r="J67" s="157" t="str">
        <f>IF($A67="","",IF(Jury!I74="","",Jury!I74))</f>
        <v/>
      </c>
      <c r="K67" s="157" t="str">
        <f>IF($A67="","",IF(Jury!J74="","",Jury!J74))</f>
        <v/>
      </c>
      <c r="L67" s="157" t="str">
        <f>IF($A67="","",IF(Jury!K74="","",Jury!K74))</f>
        <v/>
      </c>
      <c r="M67" s="157" t="str">
        <f>IF($A67="","",IF(Jury!L74="","",Jury!L74))</f>
        <v/>
      </c>
      <c r="N67" s="157" t="str">
        <f>IF($A67="","",IF(Jury!M74="","",Jury!M74))</f>
        <v/>
      </c>
      <c r="O67" s="157" t="str">
        <f>IF($A67="","",IF(Jury!N74="","",Jury!N74))</f>
        <v/>
      </c>
      <c r="P67" s="157" t="str">
        <f>IF($A67="","",IF(Jury!O74="","",Jury!O74))</f>
        <v/>
      </c>
      <c r="Q67" s="157" t="str">
        <f>IF($A67="","",IF(Jury!P74="","",Jury!P74))</f>
        <v/>
      </c>
      <c r="R67" s="157" t="str">
        <f>IF($A67="","",IF(Jury!Q74="","",Jury!Q74))</f>
        <v/>
      </c>
      <c r="S67" s="157" t="str">
        <f>IF($A67="","",IF(Jury!R74="","",Jury!R74))</f>
        <v/>
      </c>
      <c r="T67" s="157" t="str">
        <f>IF($A67="","",IF(Jury!S74="","",Jury!S74))</f>
        <v/>
      </c>
      <c r="U67" s="157" t="str">
        <f>IF($A67="","",IF(Jury!T74="","",Jury!T74))</f>
        <v/>
      </c>
      <c r="V67" s="157" t="str">
        <f>IF($A67="","",IF(Jury!U74="","",Jury!U74))</f>
        <v/>
      </c>
      <c r="W67" s="157" t="str">
        <f>IF($A67="","",IF(Jury!V74="","",Jury!V74))</f>
        <v/>
      </c>
      <c r="X67" s="157" t="str">
        <f>IF($A67="","",IF(Jury!W74="","",Jury!W74))</f>
        <v/>
      </c>
      <c r="Y67" s="157" t="str">
        <f>IF($A67="","",IF(Jury!X74="","",Jury!X74))</f>
        <v/>
      </c>
      <c r="Z67" s="157" t="str">
        <f>IF($A67="","",IF(Jury!Y74="","",Jury!Y74))</f>
        <v/>
      </c>
      <c r="AA67" s="157" t="str">
        <f>IF($A67="","",IF(Jury!Z74="","",Jury!Z74))</f>
        <v/>
      </c>
      <c r="AB67" s="157" t="str">
        <f>IF($A67="","",IF(Jury!AA74="","",Jury!AA74))</f>
        <v/>
      </c>
    </row>
    <row r="68" spans="1:28" x14ac:dyDescent="0.2">
      <c r="A68" s="198" t="str">
        <f>IF(Jury!B75="","",Jury!A75)</f>
        <v/>
      </c>
      <c r="B68" s="157" t="str">
        <f>IF($A68="","",IF(Jury!B75="","",Jury!B75))</f>
        <v/>
      </c>
      <c r="C68" s="157" t="str">
        <f>IF($A68="","",IF(Jury!C75="","",Jury!C75))</f>
        <v/>
      </c>
      <c r="D68" s="157" t="str">
        <f>IF($A68="","",IF(Jury!D75="","",Jury!D75))</f>
        <v/>
      </c>
      <c r="E68" s="193" t="str">
        <f>IF(D68="","",'allg. Daten'!$C$6)</f>
        <v/>
      </c>
      <c r="F68" s="157" t="str">
        <f>IF($A68="","",IF(Jury!E75="","",Jury!E75))</f>
        <v/>
      </c>
      <c r="G68" s="157" t="str">
        <f>IF($A68="","",IF(Jury!F75="","",Jury!F75))</f>
        <v/>
      </c>
      <c r="H68" s="157" t="str">
        <f>IF($A68="","",IF(Jury!G75="","",Jury!G75))</f>
        <v/>
      </c>
      <c r="I68" s="157" t="str">
        <f>IF($A68="","",IF(Jury!H75="","",Jury!H75))</f>
        <v/>
      </c>
      <c r="J68" s="157" t="str">
        <f>IF($A68="","",IF(Jury!I75="","",Jury!I75))</f>
        <v/>
      </c>
      <c r="K68" s="157" t="str">
        <f>IF($A68="","",IF(Jury!J75="","",Jury!J75))</f>
        <v/>
      </c>
      <c r="L68" s="157" t="str">
        <f>IF($A68="","",IF(Jury!K75="","",Jury!K75))</f>
        <v/>
      </c>
      <c r="M68" s="157" t="str">
        <f>IF($A68="","",IF(Jury!L75="","",Jury!L75))</f>
        <v/>
      </c>
      <c r="N68" s="157" t="str">
        <f>IF($A68="","",IF(Jury!M75="","",Jury!M75))</f>
        <v/>
      </c>
      <c r="O68" s="157" t="str">
        <f>IF($A68="","",IF(Jury!N75="","",Jury!N75))</f>
        <v/>
      </c>
      <c r="P68" s="157" t="str">
        <f>IF($A68="","",IF(Jury!O75="","",Jury!O75))</f>
        <v/>
      </c>
      <c r="Q68" s="157" t="str">
        <f>IF($A68="","",IF(Jury!P75="","",Jury!P75))</f>
        <v/>
      </c>
      <c r="R68" s="157" t="str">
        <f>IF($A68="","",IF(Jury!Q75="","",Jury!Q75))</f>
        <v/>
      </c>
      <c r="S68" s="157" t="str">
        <f>IF($A68="","",IF(Jury!R75="","",Jury!R75))</f>
        <v/>
      </c>
      <c r="T68" s="157" t="str">
        <f>IF($A68="","",IF(Jury!S75="","",Jury!S75))</f>
        <v/>
      </c>
      <c r="U68" s="157" t="str">
        <f>IF($A68="","",IF(Jury!T75="","",Jury!T75))</f>
        <v/>
      </c>
      <c r="V68" s="157" t="str">
        <f>IF($A68="","",IF(Jury!U75="","",Jury!U75))</f>
        <v/>
      </c>
      <c r="W68" s="157" t="str">
        <f>IF($A68="","",IF(Jury!V75="","",Jury!V75))</f>
        <v/>
      </c>
      <c r="X68" s="157" t="str">
        <f>IF($A68="","",IF(Jury!W75="","",Jury!W75))</f>
        <v/>
      </c>
      <c r="Y68" s="157" t="str">
        <f>IF($A68="","",IF(Jury!X75="","",Jury!X75))</f>
        <v/>
      </c>
      <c r="Z68" s="157" t="str">
        <f>IF($A68="","",IF(Jury!Y75="","",Jury!Y75))</f>
        <v/>
      </c>
      <c r="AA68" s="157" t="str">
        <f>IF($A68="","",IF(Jury!Z75="","",Jury!Z75))</f>
        <v/>
      </c>
      <c r="AB68" s="157" t="str">
        <f>IF($A68="","",IF(Jury!AA75="","",Jury!AA75))</f>
        <v/>
      </c>
    </row>
    <row r="69" spans="1:28" x14ac:dyDescent="0.2">
      <c r="A69" s="198" t="str">
        <f>IF(Jury!B76="","",Jury!A76)</f>
        <v/>
      </c>
      <c r="B69" s="157" t="str">
        <f>IF($A69="","",IF(Jury!B76="","",Jury!B76))</f>
        <v/>
      </c>
      <c r="C69" s="157" t="str">
        <f>IF($A69="","",IF(Jury!C76="","",Jury!C76))</f>
        <v/>
      </c>
      <c r="D69" s="157" t="str">
        <f>IF($A69="","",IF(Jury!D76="","",Jury!D76))</f>
        <v/>
      </c>
      <c r="E69" s="193" t="str">
        <f>IF(D69="","",'allg. Daten'!$C$6)</f>
        <v/>
      </c>
      <c r="F69" s="157" t="str">
        <f>IF($A69="","",IF(Jury!E76="","",Jury!E76))</f>
        <v/>
      </c>
      <c r="G69" s="157" t="str">
        <f>IF($A69="","",IF(Jury!F76="","",Jury!F76))</f>
        <v/>
      </c>
      <c r="H69" s="157" t="str">
        <f>IF($A69="","",IF(Jury!G76="","",Jury!G76))</f>
        <v/>
      </c>
      <c r="I69" s="157" t="str">
        <f>IF($A69="","",IF(Jury!H76="","",Jury!H76))</f>
        <v/>
      </c>
      <c r="J69" s="157" t="str">
        <f>IF($A69="","",IF(Jury!I76="","",Jury!I76))</f>
        <v/>
      </c>
      <c r="K69" s="157" t="str">
        <f>IF($A69="","",IF(Jury!J76="","",Jury!J76))</f>
        <v/>
      </c>
      <c r="L69" s="157" t="str">
        <f>IF($A69="","",IF(Jury!K76="","",Jury!K76))</f>
        <v/>
      </c>
      <c r="M69" s="157" t="str">
        <f>IF($A69="","",IF(Jury!L76="","",Jury!L76))</f>
        <v/>
      </c>
      <c r="N69" s="157" t="str">
        <f>IF($A69="","",IF(Jury!M76="","",Jury!M76))</f>
        <v/>
      </c>
      <c r="O69" s="157" t="str">
        <f>IF($A69="","",IF(Jury!N76="","",Jury!N76))</f>
        <v/>
      </c>
      <c r="P69" s="157" t="str">
        <f>IF($A69="","",IF(Jury!O76="","",Jury!O76))</f>
        <v/>
      </c>
      <c r="Q69" s="157" t="str">
        <f>IF($A69="","",IF(Jury!P76="","",Jury!P76))</f>
        <v/>
      </c>
      <c r="R69" s="157" t="str">
        <f>IF($A69="","",IF(Jury!Q76="","",Jury!Q76))</f>
        <v/>
      </c>
      <c r="S69" s="157" t="str">
        <f>IF($A69="","",IF(Jury!R76="","",Jury!R76))</f>
        <v/>
      </c>
      <c r="T69" s="157" t="str">
        <f>IF($A69="","",IF(Jury!S76="","",Jury!S76))</f>
        <v/>
      </c>
      <c r="U69" s="157" t="str">
        <f>IF($A69="","",IF(Jury!T76="","",Jury!T76))</f>
        <v/>
      </c>
      <c r="V69" s="157" t="str">
        <f>IF($A69="","",IF(Jury!U76="","",Jury!U76))</f>
        <v/>
      </c>
      <c r="W69" s="157" t="str">
        <f>IF($A69="","",IF(Jury!V76="","",Jury!V76))</f>
        <v/>
      </c>
      <c r="X69" s="157" t="str">
        <f>IF($A69="","",IF(Jury!W76="","",Jury!W76))</f>
        <v/>
      </c>
      <c r="Y69" s="157" t="str">
        <f>IF($A69="","",IF(Jury!X76="","",Jury!X76))</f>
        <v/>
      </c>
      <c r="Z69" s="157" t="str">
        <f>IF($A69="","",IF(Jury!Y76="","",Jury!Y76))</f>
        <v/>
      </c>
      <c r="AA69" s="157" t="str">
        <f>IF($A69="","",IF(Jury!Z76="","",Jury!Z76))</f>
        <v/>
      </c>
      <c r="AB69" s="157" t="str">
        <f>IF($A69="","",IF(Jury!AA76="","",Jury!AA76))</f>
        <v/>
      </c>
    </row>
    <row r="70" spans="1:28" x14ac:dyDescent="0.2">
      <c r="A70" s="198" t="str">
        <f>IF(Jury!B77="","",Jury!A77)</f>
        <v/>
      </c>
      <c r="B70" s="157" t="str">
        <f>IF($A70="","",IF(Jury!B77="","",Jury!B77))</f>
        <v/>
      </c>
      <c r="C70" s="157" t="str">
        <f>IF($A70="","",IF(Jury!C77="","",Jury!C77))</f>
        <v/>
      </c>
      <c r="D70" s="157" t="str">
        <f>IF($A70="","",IF(Jury!D77="","",Jury!D77))</f>
        <v/>
      </c>
      <c r="E70" s="193" t="str">
        <f>IF(D70="","",'allg. Daten'!$C$6)</f>
        <v/>
      </c>
      <c r="F70" s="157" t="str">
        <f>IF($A70="","",IF(Jury!E77="","",Jury!E77))</f>
        <v/>
      </c>
      <c r="G70" s="157" t="str">
        <f>IF($A70="","",IF(Jury!F77="","",Jury!F77))</f>
        <v/>
      </c>
      <c r="H70" s="157" t="str">
        <f>IF($A70="","",IF(Jury!G77="","",Jury!G77))</f>
        <v/>
      </c>
      <c r="I70" s="157" t="str">
        <f>IF($A70="","",IF(Jury!H77="","",Jury!H77))</f>
        <v/>
      </c>
      <c r="J70" s="157" t="str">
        <f>IF($A70="","",IF(Jury!I77="","",Jury!I77))</f>
        <v/>
      </c>
      <c r="K70" s="157" t="str">
        <f>IF($A70="","",IF(Jury!J77="","",Jury!J77))</f>
        <v/>
      </c>
      <c r="L70" s="157" t="str">
        <f>IF($A70="","",IF(Jury!K77="","",Jury!K77))</f>
        <v/>
      </c>
      <c r="M70" s="157" t="str">
        <f>IF($A70="","",IF(Jury!L77="","",Jury!L77))</f>
        <v/>
      </c>
      <c r="N70" s="157" t="str">
        <f>IF($A70="","",IF(Jury!M77="","",Jury!M77))</f>
        <v/>
      </c>
      <c r="O70" s="157" t="str">
        <f>IF($A70="","",IF(Jury!N77="","",Jury!N77))</f>
        <v/>
      </c>
      <c r="P70" s="157" t="str">
        <f>IF($A70="","",IF(Jury!O77="","",Jury!O77))</f>
        <v/>
      </c>
      <c r="Q70" s="157" t="str">
        <f>IF($A70="","",IF(Jury!P77="","",Jury!P77))</f>
        <v/>
      </c>
      <c r="R70" s="157" t="str">
        <f>IF($A70="","",IF(Jury!Q77="","",Jury!Q77))</f>
        <v/>
      </c>
      <c r="S70" s="157" t="str">
        <f>IF($A70="","",IF(Jury!R77="","",Jury!R77))</f>
        <v/>
      </c>
      <c r="T70" s="157" t="str">
        <f>IF($A70="","",IF(Jury!S77="","",Jury!S77))</f>
        <v/>
      </c>
      <c r="U70" s="157" t="str">
        <f>IF($A70="","",IF(Jury!T77="","",Jury!T77))</f>
        <v/>
      </c>
      <c r="V70" s="157" t="str">
        <f>IF($A70="","",IF(Jury!U77="","",Jury!U77))</f>
        <v/>
      </c>
      <c r="W70" s="157" t="str">
        <f>IF($A70="","",IF(Jury!V77="","",Jury!V77))</f>
        <v/>
      </c>
      <c r="X70" s="157" t="str">
        <f>IF($A70="","",IF(Jury!W77="","",Jury!W77))</f>
        <v/>
      </c>
      <c r="Y70" s="157" t="str">
        <f>IF($A70="","",IF(Jury!X77="","",Jury!X77))</f>
        <v/>
      </c>
      <c r="Z70" s="157" t="str">
        <f>IF($A70="","",IF(Jury!Y77="","",Jury!Y77))</f>
        <v/>
      </c>
      <c r="AA70" s="157" t="str">
        <f>IF($A70="","",IF(Jury!Z77="","",Jury!Z77))</f>
        <v/>
      </c>
      <c r="AB70" s="157" t="str">
        <f>IF($A70="","",IF(Jury!AA77="","",Jury!AA77))</f>
        <v/>
      </c>
    </row>
    <row r="71" spans="1:28" x14ac:dyDescent="0.2">
      <c r="A71" s="198" t="str">
        <f>IF(Jury!B78="","",Jury!A78)</f>
        <v/>
      </c>
      <c r="B71" s="157" t="str">
        <f>IF($A71="","",IF(Jury!B78="","",Jury!B78))</f>
        <v/>
      </c>
      <c r="C71" s="157" t="str">
        <f>IF($A71="","",IF(Jury!C78="","",Jury!C78))</f>
        <v/>
      </c>
      <c r="D71" s="157" t="str">
        <f>IF($A71="","",IF(Jury!D78="","",Jury!D78))</f>
        <v/>
      </c>
      <c r="E71" s="193" t="str">
        <f>IF(D71="","",'allg. Daten'!$C$6)</f>
        <v/>
      </c>
      <c r="F71" s="157" t="str">
        <f>IF($A71="","",IF(Jury!E78="","",Jury!E78))</f>
        <v/>
      </c>
      <c r="G71" s="157" t="str">
        <f>IF($A71="","",IF(Jury!F78="","",Jury!F78))</f>
        <v/>
      </c>
      <c r="H71" s="157" t="str">
        <f>IF($A71="","",IF(Jury!G78="","",Jury!G78))</f>
        <v/>
      </c>
      <c r="I71" s="157" t="str">
        <f>IF($A71="","",IF(Jury!H78="","",Jury!H78))</f>
        <v/>
      </c>
      <c r="J71" s="157" t="str">
        <f>IF($A71="","",IF(Jury!I78="","",Jury!I78))</f>
        <v/>
      </c>
      <c r="K71" s="157" t="str">
        <f>IF($A71="","",IF(Jury!J78="","",Jury!J78))</f>
        <v/>
      </c>
      <c r="L71" s="157" t="str">
        <f>IF($A71="","",IF(Jury!K78="","",Jury!K78))</f>
        <v/>
      </c>
      <c r="M71" s="157" t="str">
        <f>IF($A71="","",IF(Jury!L78="","",Jury!L78))</f>
        <v/>
      </c>
      <c r="N71" s="157" t="str">
        <f>IF($A71="","",IF(Jury!M78="","",Jury!M78))</f>
        <v/>
      </c>
      <c r="O71" s="157" t="str">
        <f>IF($A71="","",IF(Jury!N78="","",Jury!N78))</f>
        <v/>
      </c>
      <c r="P71" s="157" t="str">
        <f>IF($A71="","",IF(Jury!O78="","",Jury!O78))</f>
        <v/>
      </c>
      <c r="Q71" s="157" t="str">
        <f>IF($A71="","",IF(Jury!P78="","",Jury!P78))</f>
        <v/>
      </c>
      <c r="R71" s="157" t="str">
        <f>IF($A71="","",IF(Jury!Q78="","",Jury!Q78))</f>
        <v/>
      </c>
      <c r="S71" s="157" t="str">
        <f>IF($A71="","",IF(Jury!R78="","",Jury!R78))</f>
        <v/>
      </c>
      <c r="T71" s="157" t="str">
        <f>IF($A71="","",IF(Jury!S78="","",Jury!S78))</f>
        <v/>
      </c>
      <c r="U71" s="157" t="str">
        <f>IF($A71="","",IF(Jury!T78="","",Jury!T78))</f>
        <v/>
      </c>
      <c r="V71" s="157" t="str">
        <f>IF($A71="","",IF(Jury!U78="","",Jury!U78))</f>
        <v/>
      </c>
      <c r="W71" s="157" t="str">
        <f>IF($A71="","",IF(Jury!V78="","",Jury!V78))</f>
        <v/>
      </c>
      <c r="X71" s="157" t="str">
        <f>IF($A71="","",IF(Jury!W78="","",Jury!W78))</f>
        <v/>
      </c>
      <c r="Y71" s="157" t="str">
        <f>IF($A71="","",IF(Jury!X78="","",Jury!X78))</f>
        <v/>
      </c>
      <c r="Z71" s="157" t="str">
        <f>IF($A71="","",IF(Jury!Y78="","",Jury!Y78))</f>
        <v/>
      </c>
      <c r="AA71" s="157" t="str">
        <f>IF($A71="","",IF(Jury!Z78="","",Jury!Z78))</f>
        <v/>
      </c>
      <c r="AB71" s="157" t="str">
        <f>IF($A71="","",IF(Jury!AA78="","",Jury!AA78))</f>
        <v/>
      </c>
    </row>
    <row r="72" spans="1:28" x14ac:dyDescent="0.2">
      <c r="A72" s="198" t="str">
        <f>IF(Jury!B79="","",Jury!A79)</f>
        <v/>
      </c>
      <c r="B72" s="157" t="str">
        <f>IF($A72="","",IF(Jury!B79="","",Jury!B79))</f>
        <v/>
      </c>
      <c r="C72" s="157" t="str">
        <f>IF($A72="","",IF(Jury!C79="","",Jury!C79))</f>
        <v/>
      </c>
      <c r="D72" s="157" t="str">
        <f>IF($A72="","",IF(Jury!D79="","",Jury!D79))</f>
        <v/>
      </c>
      <c r="E72" s="193" t="str">
        <f>IF(D72="","",'allg. Daten'!$C$6)</f>
        <v/>
      </c>
      <c r="F72" s="157" t="str">
        <f>IF($A72="","",IF(Jury!E79="","",Jury!E79))</f>
        <v/>
      </c>
      <c r="G72" s="157" t="str">
        <f>IF($A72="","",IF(Jury!F79="","",Jury!F79))</f>
        <v/>
      </c>
      <c r="H72" s="157" t="str">
        <f>IF($A72="","",IF(Jury!G79="","",Jury!G79))</f>
        <v/>
      </c>
      <c r="I72" s="157" t="str">
        <f>IF($A72="","",IF(Jury!H79="","",Jury!H79))</f>
        <v/>
      </c>
      <c r="J72" s="157" t="str">
        <f>IF($A72="","",IF(Jury!I79="","",Jury!I79))</f>
        <v/>
      </c>
      <c r="K72" s="157" t="str">
        <f>IF($A72="","",IF(Jury!J79="","",Jury!J79))</f>
        <v/>
      </c>
      <c r="L72" s="157" t="str">
        <f>IF($A72="","",IF(Jury!K79="","",Jury!K79))</f>
        <v/>
      </c>
      <c r="M72" s="157" t="str">
        <f>IF($A72="","",IF(Jury!L79="","",Jury!L79))</f>
        <v/>
      </c>
      <c r="N72" s="157" t="str">
        <f>IF($A72="","",IF(Jury!M79="","",Jury!M79))</f>
        <v/>
      </c>
      <c r="O72" s="157" t="str">
        <f>IF($A72="","",IF(Jury!N79="","",Jury!N79))</f>
        <v/>
      </c>
      <c r="P72" s="157" t="str">
        <f>IF($A72="","",IF(Jury!O79="","",Jury!O79))</f>
        <v/>
      </c>
      <c r="Q72" s="157" t="str">
        <f>IF($A72="","",IF(Jury!P79="","",Jury!P79))</f>
        <v/>
      </c>
      <c r="R72" s="157" t="str">
        <f>IF($A72="","",IF(Jury!Q79="","",Jury!Q79))</f>
        <v/>
      </c>
      <c r="S72" s="157" t="str">
        <f>IF($A72="","",IF(Jury!R79="","",Jury!R79))</f>
        <v/>
      </c>
      <c r="T72" s="157" t="str">
        <f>IF($A72="","",IF(Jury!S79="","",Jury!S79))</f>
        <v/>
      </c>
      <c r="U72" s="157" t="str">
        <f>IF($A72="","",IF(Jury!T79="","",Jury!T79))</f>
        <v/>
      </c>
      <c r="V72" s="157" t="str">
        <f>IF($A72="","",IF(Jury!U79="","",Jury!U79))</f>
        <v/>
      </c>
      <c r="W72" s="157" t="str">
        <f>IF($A72="","",IF(Jury!V79="","",Jury!V79))</f>
        <v/>
      </c>
      <c r="X72" s="157" t="str">
        <f>IF($A72="","",IF(Jury!W79="","",Jury!W79))</f>
        <v/>
      </c>
      <c r="Y72" s="157" t="str">
        <f>IF($A72="","",IF(Jury!X79="","",Jury!X79))</f>
        <v/>
      </c>
      <c r="Z72" s="157" t="str">
        <f>IF($A72="","",IF(Jury!Y79="","",Jury!Y79))</f>
        <v/>
      </c>
      <c r="AA72" s="157" t="str">
        <f>IF($A72="","",IF(Jury!Z79="","",Jury!Z79))</f>
        <v/>
      </c>
      <c r="AB72" s="157" t="str">
        <f>IF($A72="","",IF(Jury!AA79="","",Jury!AA79))</f>
        <v/>
      </c>
    </row>
    <row r="73" spans="1:28" x14ac:dyDescent="0.2">
      <c r="A73" s="198" t="str">
        <f>IF(Jury!B80="","",Jury!A80)</f>
        <v/>
      </c>
      <c r="B73" s="157" t="str">
        <f>IF($A73="","",IF(Jury!B80="","",Jury!B80))</f>
        <v/>
      </c>
      <c r="C73" s="157" t="str">
        <f>IF($A73="","",IF(Jury!C80="","",Jury!C80))</f>
        <v/>
      </c>
      <c r="D73" s="157" t="str">
        <f>IF($A73="","",IF(Jury!D80="","",Jury!D80))</f>
        <v/>
      </c>
      <c r="E73" s="193" t="str">
        <f>IF(D73="","",'allg. Daten'!$C$6)</f>
        <v/>
      </c>
      <c r="F73" s="157" t="str">
        <f>IF($A73="","",IF(Jury!E80="","",Jury!E80))</f>
        <v/>
      </c>
      <c r="G73" s="157" t="str">
        <f>IF($A73="","",IF(Jury!F80="","",Jury!F80))</f>
        <v/>
      </c>
      <c r="H73" s="157" t="str">
        <f>IF($A73="","",IF(Jury!G80="","",Jury!G80))</f>
        <v/>
      </c>
      <c r="I73" s="157" t="str">
        <f>IF($A73="","",IF(Jury!H80="","",Jury!H80))</f>
        <v/>
      </c>
      <c r="J73" s="157" t="str">
        <f>IF($A73="","",IF(Jury!I80="","",Jury!I80))</f>
        <v/>
      </c>
      <c r="K73" s="157" t="str">
        <f>IF($A73="","",IF(Jury!J80="","",Jury!J80))</f>
        <v/>
      </c>
      <c r="L73" s="157" t="str">
        <f>IF($A73="","",IF(Jury!K80="","",Jury!K80))</f>
        <v/>
      </c>
      <c r="M73" s="157" t="str">
        <f>IF($A73="","",IF(Jury!L80="","",Jury!L80))</f>
        <v/>
      </c>
      <c r="N73" s="157" t="str">
        <f>IF($A73="","",IF(Jury!M80="","",Jury!M80))</f>
        <v/>
      </c>
      <c r="O73" s="157" t="str">
        <f>IF($A73="","",IF(Jury!N80="","",Jury!N80))</f>
        <v/>
      </c>
      <c r="P73" s="157" t="str">
        <f>IF($A73="","",IF(Jury!O80="","",Jury!O80))</f>
        <v/>
      </c>
      <c r="Q73" s="157" t="str">
        <f>IF($A73="","",IF(Jury!P80="","",Jury!P80))</f>
        <v/>
      </c>
      <c r="R73" s="157" t="str">
        <f>IF($A73="","",IF(Jury!Q80="","",Jury!Q80))</f>
        <v/>
      </c>
      <c r="S73" s="157" t="str">
        <f>IF($A73="","",IF(Jury!R80="","",Jury!R80))</f>
        <v/>
      </c>
      <c r="T73" s="157" t="str">
        <f>IF($A73="","",IF(Jury!S80="","",Jury!S80))</f>
        <v/>
      </c>
      <c r="U73" s="157" t="str">
        <f>IF($A73="","",IF(Jury!T80="","",Jury!T80))</f>
        <v/>
      </c>
      <c r="V73" s="157" t="str">
        <f>IF($A73="","",IF(Jury!U80="","",Jury!U80))</f>
        <v/>
      </c>
      <c r="W73" s="157" t="str">
        <f>IF($A73="","",IF(Jury!V80="","",Jury!V80))</f>
        <v/>
      </c>
      <c r="X73" s="157" t="str">
        <f>IF($A73="","",IF(Jury!W80="","",Jury!W80))</f>
        <v/>
      </c>
      <c r="Y73" s="157" t="str">
        <f>IF($A73="","",IF(Jury!X80="","",Jury!X80))</f>
        <v/>
      </c>
      <c r="Z73" s="157" t="str">
        <f>IF($A73="","",IF(Jury!Y80="","",Jury!Y80))</f>
        <v/>
      </c>
      <c r="AA73" s="157" t="str">
        <f>IF($A73="","",IF(Jury!Z80="","",Jury!Z80))</f>
        <v/>
      </c>
      <c r="AB73" s="157" t="str">
        <f>IF($A73="","",IF(Jury!AA80="","",Jury!AA80))</f>
        <v/>
      </c>
    </row>
    <row r="74" spans="1:28" x14ac:dyDescent="0.2">
      <c r="A74" s="198" t="str">
        <f>IF(Jury!B81="","",Jury!A81)</f>
        <v/>
      </c>
      <c r="B74" s="157" t="str">
        <f>IF($A74="","",IF(Jury!B81="","",Jury!B81))</f>
        <v/>
      </c>
      <c r="C74" s="157" t="str">
        <f>IF($A74="","",IF(Jury!C81="","",Jury!C81))</f>
        <v/>
      </c>
      <c r="D74" s="157" t="str">
        <f>IF($A74="","",IF(Jury!D81="","",Jury!D81))</f>
        <v/>
      </c>
      <c r="E74" s="193" t="str">
        <f>IF(D74="","",'allg. Daten'!$C$6)</f>
        <v/>
      </c>
      <c r="F74" s="157" t="str">
        <f>IF($A74="","",IF(Jury!E81="","",Jury!E81))</f>
        <v/>
      </c>
      <c r="G74" s="157" t="str">
        <f>IF($A74="","",IF(Jury!F81="","",Jury!F81))</f>
        <v/>
      </c>
      <c r="H74" s="157" t="str">
        <f>IF($A74="","",IF(Jury!G81="","",Jury!G81))</f>
        <v/>
      </c>
      <c r="I74" s="157" t="str">
        <f>IF($A74="","",IF(Jury!H81="","",Jury!H81))</f>
        <v/>
      </c>
      <c r="J74" s="157" t="str">
        <f>IF($A74="","",IF(Jury!I81="","",Jury!I81))</f>
        <v/>
      </c>
      <c r="K74" s="157" t="str">
        <f>IF($A74="","",IF(Jury!J81="","",Jury!J81))</f>
        <v/>
      </c>
      <c r="L74" s="157" t="str">
        <f>IF($A74="","",IF(Jury!K81="","",Jury!K81))</f>
        <v/>
      </c>
      <c r="M74" s="157" t="str">
        <f>IF($A74="","",IF(Jury!L81="","",Jury!L81))</f>
        <v/>
      </c>
      <c r="N74" s="157" t="str">
        <f>IF($A74="","",IF(Jury!M81="","",Jury!M81))</f>
        <v/>
      </c>
      <c r="O74" s="157" t="str">
        <f>IF($A74="","",IF(Jury!N81="","",Jury!N81))</f>
        <v/>
      </c>
      <c r="P74" s="157" t="str">
        <f>IF($A74="","",IF(Jury!O81="","",Jury!O81))</f>
        <v/>
      </c>
      <c r="Q74" s="157" t="str">
        <f>IF($A74="","",IF(Jury!P81="","",Jury!P81))</f>
        <v/>
      </c>
      <c r="R74" s="157" t="str">
        <f>IF($A74="","",IF(Jury!Q81="","",Jury!Q81))</f>
        <v/>
      </c>
      <c r="S74" s="157" t="str">
        <f>IF($A74="","",IF(Jury!R81="","",Jury!R81))</f>
        <v/>
      </c>
      <c r="T74" s="157" t="str">
        <f>IF($A74="","",IF(Jury!S81="","",Jury!S81))</f>
        <v/>
      </c>
      <c r="U74" s="157" t="str">
        <f>IF($A74="","",IF(Jury!T81="","",Jury!T81))</f>
        <v/>
      </c>
      <c r="V74" s="157" t="str">
        <f>IF($A74="","",IF(Jury!U81="","",Jury!U81))</f>
        <v/>
      </c>
      <c r="W74" s="157" t="str">
        <f>IF($A74="","",IF(Jury!V81="","",Jury!V81))</f>
        <v/>
      </c>
      <c r="X74" s="157" t="str">
        <f>IF($A74="","",IF(Jury!W81="","",Jury!W81))</f>
        <v/>
      </c>
      <c r="Y74" s="157" t="str">
        <f>IF($A74="","",IF(Jury!X81="","",Jury!X81))</f>
        <v/>
      </c>
      <c r="Z74" s="157" t="str">
        <f>IF($A74="","",IF(Jury!Y81="","",Jury!Y81))</f>
        <v/>
      </c>
      <c r="AA74" s="157" t="str">
        <f>IF($A74="","",IF(Jury!Z81="","",Jury!Z81))</f>
        <v/>
      </c>
      <c r="AB74" s="157" t="str">
        <f>IF($A74="","",IF(Jury!AA81="","",Jury!AA81))</f>
        <v/>
      </c>
    </row>
    <row r="75" spans="1:28" x14ac:dyDescent="0.2">
      <c r="A75" s="198" t="str">
        <f>IF(Jury!B82="","",Jury!A82)</f>
        <v/>
      </c>
      <c r="B75" s="157" t="str">
        <f>IF($A75="","",IF(Jury!B82="","",Jury!B82))</f>
        <v/>
      </c>
      <c r="C75" s="157" t="str">
        <f>IF($A75="","",IF(Jury!C82="","",Jury!C82))</f>
        <v/>
      </c>
      <c r="D75" s="157" t="str">
        <f>IF($A75="","",IF(Jury!D82="","",Jury!D82))</f>
        <v/>
      </c>
      <c r="E75" s="193" t="str">
        <f>IF(D75="","",'allg. Daten'!$C$6)</f>
        <v/>
      </c>
      <c r="F75" s="157" t="str">
        <f>IF($A75="","",IF(Jury!E82="","",Jury!E82))</f>
        <v/>
      </c>
      <c r="G75" s="157" t="str">
        <f>IF($A75="","",IF(Jury!F82="","",Jury!F82))</f>
        <v/>
      </c>
      <c r="H75" s="157" t="str">
        <f>IF($A75="","",IF(Jury!G82="","",Jury!G82))</f>
        <v/>
      </c>
      <c r="I75" s="157" t="str">
        <f>IF($A75="","",IF(Jury!H82="","",Jury!H82))</f>
        <v/>
      </c>
      <c r="J75" s="157" t="str">
        <f>IF($A75="","",IF(Jury!I82="","",Jury!I82))</f>
        <v/>
      </c>
      <c r="K75" s="157" t="str">
        <f>IF($A75="","",IF(Jury!J82="","",Jury!J82))</f>
        <v/>
      </c>
      <c r="L75" s="157" t="str">
        <f>IF($A75="","",IF(Jury!K82="","",Jury!K82))</f>
        <v/>
      </c>
      <c r="M75" s="157" t="str">
        <f>IF($A75="","",IF(Jury!L82="","",Jury!L82))</f>
        <v/>
      </c>
      <c r="N75" s="157" t="str">
        <f>IF($A75="","",IF(Jury!M82="","",Jury!M82))</f>
        <v/>
      </c>
      <c r="O75" s="157" t="str">
        <f>IF($A75="","",IF(Jury!N82="","",Jury!N82))</f>
        <v/>
      </c>
      <c r="P75" s="157" t="str">
        <f>IF($A75="","",IF(Jury!O82="","",Jury!O82))</f>
        <v/>
      </c>
      <c r="Q75" s="157" t="str">
        <f>IF($A75="","",IF(Jury!P82="","",Jury!P82))</f>
        <v/>
      </c>
      <c r="R75" s="157" t="str">
        <f>IF($A75="","",IF(Jury!Q82="","",Jury!Q82))</f>
        <v/>
      </c>
      <c r="S75" s="157" t="str">
        <f>IF($A75="","",IF(Jury!R82="","",Jury!R82))</f>
        <v/>
      </c>
      <c r="T75" s="157" t="str">
        <f>IF($A75="","",IF(Jury!S82="","",Jury!S82))</f>
        <v/>
      </c>
      <c r="U75" s="157" t="str">
        <f>IF($A75="","",IF(Jury!T82="","",Jury!T82))</f>
        <v/>
      </c>
      <c r="V75" s="157" t="str">
        <f>IF($A75="","",IF(Jury!U82="","",Jury!U82))</f>
        <v/>
      </c>
      <c r="W75" s="157" t="str">
        <f>IF($A75="","",IF(Jury!V82="","",Jury!V82))</f>
        <v/>
      </c>
      <c r="X75" s="157" t="str">
        <f>IF($A75="","",IF(Jury!W82="","",Jury!W82))</f>
        <v/>
      </c>
      <c r="Y75" s="157" t="str">
        <f>IF($A75="","",IF(Jury!X82="","",Jury!X82))</f>
        <v/>
      </c>
      <c r="Z75" s="157" t="str">
        <f>IF($A75="","",IF(Jury!Y82="","",Jury!Y82))</f>
        <v/>
      </c>
      <c r="AA75" s="157" t="str">
        <f>IF($A75="","",IF(Jury!Z82="","",Jury!Z82))</f>
        <v/>
      </c>
      <c r="AB75" s="157" t="str">
        <f>IF($A75="","",IF(Jury!AA82="","",Jury!AA82))</f>
        <v/>
      </c>
    </row>
    <row r="76" spans="1:28" x14ac:dyDescent="0.2">
      <c r="A76" s="198" t="str">
        <f>IF(Jury!B83="","",Jury!A83)</f>
        <v/>
      </c>
      <c r="B76" s="157" t="str">
        <f>IF($A76="","",IF(Jury!B83="","",Jury!B83))</f>
        <v/>
      </c>
      <c r="C76" s="157" t="str">
        <f>IF($A76="","",IF(Jury!C83="","",Jury!C83))</f>
        <v/>
      </c>
      <c r="D76" s="157" t="str">
        <f>IF($A76="","",IF(Jury!D83="","",Jury!D83))</f>
        <v/>
      </c>
      <c r="E76" s="193" t="str">
        <f>IF(D76="","",'allg. Daten'!$C$6)</f>
        <v/>
      </c>
      <c r="F76" s="157" t="str">
        <f>IF($A76="","",IF(Jury!E83="","",Jury!E83))</f>
        <v/>
      </c>
      <c r="G76" s="157" t="str">
        <f>IF($A76="","",IF(Jury!F83="","",Jury!F83))</f>
        <v/>
      </c>
      <c r="H76" s="157" t="str">
        <f>IF($A76="","",IF(Jury!G83="","",Jury!G83))</f>
        <v/>
      </c>
      <c r="I76" s="157" t="str">
        <f>IF($A76="","",IF(Jury!H83="","",Jury!H83))</f>
        <v/>
      </c>
      <c r="J76" s="157" t="str">
        <f>IF($A76="","",IF(Jury!I83="","",Jury!I83))</f>
        <v/>
      </c>
      <c r="K76" s="157" t="str">
        <f>IF($A76="","",IF(Jury!J83="","",Jury!J83))</f>
        <v/>
      </c>
      <c r="L76" s="157" t="str">
        <f>IF($A76="","",IF(Jury!K83="","",Jury!K83))</f>
        <v/>
      </c>
      <c r="M76" s="157" t="str">
        <f>IF($A76="","",IF(Jury!L83="","",Jury!L83))</f>
        <v/>
      </c>
      <c r="N76" s="157" t="str">
        <f>IF($A76="","",IF(Jury!M83="","",Jury!M83))</f>
        <v/>
      </c>
      <c r="O76" s="157" t="str">
        <f>IF($A76="","",IF(Jury!N83="","",Jury!N83))</f>
        <v/>
      </c>
      <c r="P76" s="157" t="str">
        <f>IF($A76="","",IF(Jury!O83="","",Jury!O83))</f>
        <v/>
      </c>
      <c r="Q76" s="157" t="str">
        <f>IF($A76="","",IF(Jury!P83="","",Jury!P83))</f>
        <v/>
      </c>
      <c r="R76" s="157" t="str">
        <f>IF($A76="","",IF(Jury!Q83="","",Jury!Q83))</f>
        <v/>
      </c>
      <c r="S76" s="157" t="str">
        <f>IF($A76="","",IF(Jury!R83="","",Jury!R83))</f>
        <v/>
      </c>
      <c r="T76" s="157" t="str">
        <f>IF($A76="","",IF(Jury!S83="","",Jury!S83))</f>
        <v/>
      </c>
      <c r="U76" s="157" t="str">
        <f>IF($A76="","",IF(Jury!T83="","",Jury!T83))</f>
        <v/>
      </c>
      <c r="V76" s="157" t="str">
        <f>IF($A76="","",IF(Jury!U83="","",Jury!U83))</f>
        <v/>
      </c>
      <c r="W76" s="157" t="str">
        <f>IF($A76="","",IF(Jury!V83="","",Jury!V83))</f>
        <v/>
      </c>
      <c r="X76" s="157" t="str">
        <f>IF($A76="","",IF(Jury!W83="","",Jury!W83))</f>
        <v/>
      </c>
      <c r="Y76" s="157" t="str">
        <f>IF($A76="","",IF(Jury!X83="","",Jury!X83))</f>
        <v/>
      </c>
      <c r="Z76" s="157" t="str">
        <f>IF($A76="","",IF(Jury!Y83="","",Jury!Y83))</f>
        <v/>
      </c>
      <c r="AA76" s="157" t="str">
        <f>IF($A76="","",IF(Jury!Z83="","",Jury!Z83))</f>
        <v/>
      </c>
      <c r="AB76" s="157" t="str">
        <f>IF($A76="","",IF(Jury!AA83="","",Jury!AA83))</f>
        <v/>
      </c>
    </row>
    <row r="77" spans="1:28" x14ac:dyDescent="0.2">
      <c r="A77" s="198" t="str">
        <f>IF(Jury!B84="","",Jury!A84)</f>
        <v/>
      </c>
      <c r="B77" s="157" t="str">
        <f>IF($A77="","",IF(Jury!B84="","",Jury!B84))</f>
        <v/>
      </c>
      <c r="C77" s="157" t="str">
        <f>IF($A77="","",IF(Jury!C84="","",Jury!C84))</f>
        <v/>
      </c>
      <c r="D77" s="157" t="str">
        <f>IF($A77="","",IF(Jury!D84="","",Jury!D84))</f>
        <v/>
      </c>
      <c r="E77" s="193" t="str">
        <f>IF(D77="","",'allg. Daten'!$C$6)</f>
        <v/>
      </c>
      <c r="F77" s="157" t="str">
        <f>IF($A77="","",IF(Jury!E84="","",Jury!E84))</f>
        <v/>
      </c>
      <c r="G77" s="157" t="str">
        <f>IF($A77="","",IF(Jury!F84="","",Jury!F84))</f>
        <v/>
      </c>
      <c r="H77" s="157" t="str">
        <f>IF($A77="","",IF(Jury!G84="","",Jury!G84))</f>
        <v/>
      </c>
      <c r="I77" s="157" t="str">
        <f>IF($A77="","",IF(Jury!H84="","",Jury!H84))</f>
        <v/>
      </c>
      <c r="J77" s="157" t="str">
        <f>IF($A77="","",IF(Jury!I84="","",Jury!I84))</f>
        <v/>
      </c>
      <c r="K77" s="157" t="str">
        <f>IF($A77="","",IF(Jury!J84="","",Jury!J84))</f>
        <v/>
      </c>
      <c r="L77" s="157" t="str">
        <f>IF($A77="","",IF(Jury!K84="","",Jury!K84))</f>
        <v/>
      </c>
      <c r="M77" s="157" t="str">
        <f>IF($A77="","",IF(Jury!L84="","",Jury!L84))</f>
        <v/>
      </c>
      <c r="N77" s="157" t="str">
        <f>IF($A77="","",IF(Jury!M84="","",Jury!M84))</f>
        <v/>
      </c>
      <c r="O77" s="157" t="str">
        <f>IF($A77="","",IF(Jury!N84="","",Jury!N84))</f>
        <v/>
      </c>
      <c r="P77" s="157" t="str">
        <f>IF($A77="","",IF(Jury!O84="","",Jury!O84))</f>
        <v/>
      </c>
      <c r="Q77" s="157" t="str">
        <f>IF($A77="","",IF(Jury!P84="","",Jury!P84))</f>
        <v/>
      </c>
      <c r="R77" s="157" t="str">
        <f>IF($A77="","",IF(Jury!Q84="","",Jury!Q84))</f>
        <v/>
      </c>
      <c r="S77" s="157" t="str">
        <f>IF($A77="","",IF(Jury!R84="","",Jury!R84))</f>
        <v/>
      </c>
      <c r="T77" s="157" t="str">
        <f>IF($A77="","",IF(Jury!S84="","",Jury!S84))</f>
        <v/>
      </c>
      <c r="U77" s="157" t="str">
        <f>IF($A77="","",IF(Jury!T84="","",Jury!T84))</f>
        <v/>
      </c>
      <c r="V77" s="157" t="str">
        <f>IF($A77="","",IF(Jury!U84="","",Jury!U84))</f>
        <v/>
      </c>
      <c r="W77" s="157" t="str">
        <f>IF($A77="","",IF(Jury!V84="","",Jury!V84))</f>
        <v/>
      </c>
      <c r="X77" s="157" t="str">
        <f>IF($A77="","",IF(Jury!W84="","",Jury!W84))</f>
        <v/>
      </c>
      <c r="Y77" s="157" t="str">
        <f>IF($A77="","",IF(Jury!X84="","",Jury!X84))</f>
        <v/>
      </c>
      <c r="Z77" s="157" t="str">
        <f>IF($A77="","",IF(Jury!Y84="","",Jury!Y84))</f>
        <v/>
      </c>
      <c r="AA77" s="157" t="str">
        <f>IF($A77="","",IF(Jury!Z84="","",Jury!Z84))</f>
        <v/>
      </c>
      <c r="AB77" s="157" t="str">
        <f>IF($A77="","",IF(Jury!AA84="","",Jury!AA84))</f>
        <v/>
      </c>
    </row>
    <row r="78" spans="1:28" x14ac:dyDescent="0.2">
      <c r="A78" s="198" t="str">
        <f>IF(Jury!B85="","",Jury!A85)</f>
        <v/>
      </c>
      <c r="B78" s="157" t="str">
        <f>IF($A78="","",IF(Jury!B85="","",Jury!B85))</f>
        <v/>
      </c>
      <c r="C78" s="157" t="str">
        <f>IF($A78="","",IF(Jury!C85="","",Jury!C85))</f>
        <v/>
      </c>
      <c r="D78" s="157" t="str">
        <f>IF($A78="","",IF(Jury!D85="","",Jury!D85))</f>
        <v/>
      </c>
      <c r="E78" s="193" t="str">
        <f>IF(D78="","",'allg. Daten'!$C$6)</f>
        <v/>
      </c>
      <c r="F78" s="157" t="str">
        <f>IF($A78="","",IF(Jury!E85="","",Jury!E85))</f>
        <v/>
      </c>
      <c r="G78" s="157" t="str">
        <f>IF($A78="","",IF(Jury!F85="","",Jury!F85))</f>
        <v/>
      </c>
      <c r="H78" s="157" t="str">
        <f>IF($A78="","",IF(Jury!G85="","",Jury!G85))</f>
        <v/>
      </c>
      <c r="I78" s="157" t="str">
        <f>IF($A78="","",IF(Jury!H85="","",Jury!H85))</f>
        <v/>
      </c>
      <c r="J78" s="157" t="str">
        <f>IF($A78="","",IF(Jury!I85="","",Jury!I85))</f>
        <v/>
      </c>
      <c r="K78" s="157" t="str">
        <f>IF($A78="","",IF(Jury!J85="","",Jury!J85))</f>
        <v/>
      </c>
      <c r="L78" s="157" t="str">
        <f>IF($A78="","",IF(Jury!K85="","",Jury!K85))</f>
        <v/>
      </c>
      <c r="M78" s="157" t="str">
        <f>IF($A78="","",IF(Jury!L85="","",Jury!L85))</f>
        <v/>
      </c>
      <c r="N78" s="157" t="str">
        <f>IF($A78="","",IF(Jury!M85="","",Jury!M85))</f>
        <v/>
      </c>
      <c r="O78" s="157" t="str">
        <f>IF($A78="","",IF(Jury!N85="","",Jury!N85))</f>
        <v/>
      </c>
      <c r="P78" s="157" t="str">
        <f>IF($A78="","",IF(Jury!O85="","",Jury!O85))</f>
        <v/>
      </c>
      <c r="Q78" s="157" t="str">
        <f>IF($A78="","",IF(Jury!P85="","",Jury!P85))</f>
        <v/>
      </c>
      <c r="R78" s="157" t="str">
        <f>IF($A78="","",IF(Jury!Q85="","",Jury!Q85))</f>
        <v/>
      </c>
      <c r="S78" s="157" t="str">
        <f>IF($A78="","",IF(Jury!R85="","",Jury!R85))</f>
        <v/>
      </c>
      <c r="T78" s="157" t="str">
        <f>IF($A78="","",IF(Jury!S85="","",Jury!S85))</f>
        <v/>
      </c>
      <c r="U78" s="157" t="str">
        <f>IF($A78="","",IF(Jury!T85="","",Jury!T85))</f>
        <v/>
      </c>
      <c r="V78" s="157" t="str">
        <f>IF($A78="","",IF(Jury!U85="","",Jury!U85))</f>
        <v/>
      </c>
      <c r="W78" s="157" t="str">
        <f>IF($A78="","",IF(Jury!V85="","",Jury!V85))</f>
        <v/>
      </c>
      <c r="X78" s="157" t="str">
        <f>IF($A78="","",IF(Jury!W85="","",Jury!W85))</f>
        <v/>
      </c>
      <c r="Y78" s="157" t="str">
        <f>IF($A78="","",IF(Jury!X85="","",Jury!X85))</f>
        <v/>
      </c>
      <c r="Z78" s="157" t="str">
        <f>IF($A78="","",IF(Jury!Y85="","",Jury!Y85))</f>
        <v/>
      </c>
      <c r="AA78" s="157" t="str">
        <f>IF($A78="","",IF(Jury!Z85="","",Jury!Z85))</f>
        <v/>
      </c>
      <c r="AB78" s="157" t="str">
        <f>IF($A78="","",IF(Jury!AA85="","",Jury!AA85))</f>
        <v/>
      </c>
    </row>
    <row r="79" spans="1:28" x14ac:dyDescent="0.2">
      <c r="A79" s="198" t="str">
        <f>IF(Jury!B86="","",Jury!A86)</f>
        <v/>
      </c>
      <c r="B79" s="157" t="str">
        <f>IF($A79="","",IF(Jury!B86="","",Jury!B86))</f>
        <v/>
      </c>
      <c r="C79" s="157" t="str">
        <f>IF($A79="","",IF(Jury!C86="","",Jury!C86))</f>
        <v/>
      </c>
      <c r="D79" s="157" t="str">
        <f>IF($A79="","",IF(Jury!D86="","",Jury!D86))</f>
        <v/>
      </c>
      <c r="E79" s="193" t="str">
        <f>IF(D79="","",'allg. Daten'!$C$6)</f>
        <v/>
      </c>
      <c r="F79" s="157" t="str">
        <f>IF($A79="","",IF(Jury!E86="","",Jury!E86))</f>
        <v/>
      </c>
      <c r="G79" s="157" t="str">
        <f>IF($A79="","",IF(Jury!F86="","",Jury!F86))</f>
        <v/>
      </c>
      <c r="H79" s="157" t="str">
        <f>IF($A79="","",IF(Jury!G86="","",Jury!G86))</f>
        <v/>
      </c>
      <c r="I79" s="157" t="str">
        <f>IF($A79="","",IF(Jury!H86="","",Jury!H86))</f>
        <v/>
      </c>
      <c r="J79" s="157" t="str">
        <f>IF($A79="","",IF(Jury!I86="","",Jury!I86))</f>
        <v/>
      </c>
      <c r="K79" s="157" t="str">
        <f>IF($A79="","",IF(Jury!J86="","",Jury!J86))</f>
        <v/>
      </c>
      <c r="L79" s="157" t="str">
        <f>IF($A79="","",IF(Jury!K86="","",Jury!K86))</f>
        <v/>
      </c>
      <c r="M79" s="157" t="str">
        <f>IF($A79="","",IF(Jury!L86="","",Jury!L86))</f>
        <v/>
      </c>
      <c r="N79" s="157" t="str">
        <f>IF($A79="","",IF(Jury!M86="","",Jury!M86))</f>
        <v/>
      </c>
      <c r="O79" s="157" t="str">
        <f>IF($A79="","",IF(Jury!N86="","",Jury!N86))</f>
        <v/>
      </c>
      <c r="P79" s="157" t="str">
        <f>IF($A79="","",IF(Jury!O86="","",Jury!O86))</f>
        <v/>
      </c>
      <c r="Q79" s="157" t="str">
        <f>IF($A79="","",IF(Jury!P86="","",Jury!P86))</f>
        <v/>
      </c>
      <c r="R79" s="157" t="str">
        <f>IF($A79="","",IF(Jury!Q86="","",Jury!Q86))</f>
        <v/>
      </c>
      <c r="S79" s="157" t="str">
        <f>IF($A79="","",IF(Jury!R86="","",Jury!R86))</f>
        <v/>
      </c>
      <c r="T79" s="157" t="str">
        <f>IF($A79="","",IF(Jury!S86="","",Jury!S86))</f>
        <v/>
      </c>
      <c r="U79" s="157" t="str">
        <f>IF($A79="","",IF(Jury!T86="","",Jury!T86))</f>
        <v/>
      </c>
      <c r="V79" s="157" t="str">
        <f>IF($A79="","",IF(Jury!U86="","",Jury!U86))</f>
        <v/>
      </c>
      <c r="W79" s="157" t="str">
        <f>IF($A79="","",IF(Jury!V86="","",Jury!V86))</f>
        <v/>
      </c>
      <c r="X79" s="157" t="str">
        <f>IF($A79="","",IF(Jury!W86="","",Jury!W86))</f>
        <v/>
      </c>
      <c r="Y79" s="157" t="str">
        <f>IF($A79="","",IF(Jury!X86="","",Jury!X86))</f>
        <v/>
      </c>
      <c r="Z79" s="157" t="str">
        <f>IF($A79="","",IF(Jury!Y86="","",Jury!Y86))</f>
        <v/>
      </c>
      <c r="AA79" s="157" t="str">
        <f>IF($A79="","",IF(Jury!Z86="","",Jury!Z86))</f>
        <v/>
      </c>
      <c r="AB79" s="157" t="str">
        <f>IF($A79="","",IF(Jury!AA86="","",Jury!AA86))</f>
        <v/>
      </c>
    </row>
    <row r="80" spans="1:28" x14ac:dyDescent="0.2">
      <c r="A80" s="198" t="str">
        <f>IF(Jury!B87="","",Jury!A87)</f>
        <v/>
      </c>
      <c r="B80" s="157" t="str">
        <f>IF($A80="","",IF(Jury!B87="","",Jury!B87))</f>
        <v/>
      </c>
      <c r="C80" s="157" t="str">
        <f>IF($A80="","",IF(Jury!C87="","",Jury!C87))</f>
        <v/>
      </c>
      <c r="D80" s="157" t="str">
        <f>IF($A80="","",IF(Jury!D87="","",Jury!D87))</f>
        <v/>
      </c>
      <c r="E80" s="193" t="str">
        <f>IF(D80="","",'allg. Daten'!$C$6)</f>
        <v/>
      </c>
      <c r="F80" s="157" t="str">
        <f>IF($A80="","",IF(Jury!E87="","",Jury!E87))</f>
        <v/>
      </c>
      <c r="G80" s="157" t="str">
        <f>IF($A80="","",IF(Jury!F87="","",Jury!F87))</f>
        <v/>
      </c>
      <c r="H80" s="157" t="str">
        <f>IF($A80="","",IF(Jury!G87="","",Jury!G87))</f>
        <v/>
      </c>
      <c r="I80" s="157" t="str">
        <f>IF($A80="","",IF(Jury!H87="","",Jury!H87))</f>
        <v/>
      </c>
      <c r="J80" s="157" t="str">
        <f>IF($A80="","",IF(Jury!I87="","",Jury!I87))</f>
        <v/>
      </c>
      <c r="K80" s="157" t="str">
        <f>IF($A80="","",IF(Jury!J87="","",Jury!J87))</f>
        <v/>
      </c>
      <c r="L80" s="157" t="str">
        <f>IF($A80="","",IF(Jury!K87="","",Jury!K87))</f>
        <v/>
      </c>
      <c r="M80" s="157" t="str">
        <f>IF($A80="","",IF(Jury!L87="","",Jury!L87))</f>
        <v/>
      </c>
      <c r="N80" s="157" t="str">
        <f>IF($A80="","",IF(Jury!M87="","",Jury!M87))</f>
        <v/>
      </c>
      <c r="O80" s="157" t="str">
        <f>IF($A80="","",IF(Jury!N87="","",Jury!N87))</f>
        <v/>
      </c>
      <c r="P80" s="157" t="str">
        <f>IF($A80="","",IF(Jury!O87="","",Jury!O87))</f>
        <v/>
      </c>
      <c r="Q80" s="157" t="str">
        <f>IF($A80="","",IF(Jury!P87="","",Jury!P87))</f>
        <v/>
      </c>
      <c r="R80" s="157" t="str">
        <f>IF($A80="","",IF(Jury!Q87="","",Jury!Q87))</f>
        <v/>
      </c>
      <c r="S80" s="157" t="str">
        <f>IF($A80="","",IF(Jury!R87="","",Jury!R87))</f>
        <v/>
      </c>
      <c r="T80" s="157" t="str">
        <f>IF($A80="","",IF(Jury!S87="","",Jury!S87))</f>
        <v/>
      </c>
      <c r="U80" s="157" t="str">
        <f>IF($A80="","",IF(Jury!T87="","",Jury!T87))</f>
        <v/>
      </c>
      <c r="V80" s="157" t="str">
        <f>IF($A80="","",IF(Jury!U87="","",Jury!U87))</f>
        <v/>
      </c>
      <c r="W80" s="157" t="str">
        <f>IF($A80="","",IF(Jury!V87="","",Jury!V87))</f>
        <v/>
      </c>
      <c r="X80" s="157" t="str">
        <f>IF($A80="","",IF(Jury!W87="","",Jury!W87))</f>
        <v/>
      </c>
      <c r="Y80" s="157" t="str">
        <f>IF($A80="","",IF(Jury!X87="","",Jury!X87))</f>
        <v/>
      </c>
      <c r="Z80" s="157" t="str">
        <f>IF($A80="","",IF(Jury!Y87="","",Jury!Y87))</f>
        <v/>
      </c>
      <c r="AA80" s="157" t="str">
        <f>IF($A80="","",IF(Jury!Z87="","",Jury!Z87))</f>
        <v/>
      </c>
      <c r="AB80" s="157" t="str">
        <f>IF($A80="","",IF(Jury!AA87="","",Jury!AA87))</f>
        <v/>
      </c>
    </row>
    <row r="81" spans="1:28" x14ac:dyDescent="0.2">
      <c r="A81" s="198" t="str">
        <f>IF(Jury!B88="","",Jury!A88)</f>
        <v/>
      </c>
      <c r="B81" s="157" t="str">
        <f>IF($A81="","",IF(Jury!B88="","",Jury!B88))</f>
        <v/>
      </c>
      <c r="C81" s="157" t="str">
        <f>IF($A81="","",IF(Jury!C88="","",Jury!C88))</f>
        <v/>
      </c>
      <c r="D81" s="157" t="str">
        <f>IF($A81="","",IF(Jury!D88="","",Jury!D88))</f>
        <v/>
      </c>
      <c r="E81" s="193" t="str">
        <f>IF(D81="","",'allg. Daten'!$C$6)</f>
        <v/>
      </c>
      <c r="F81" s="157" t="str">
        <f>IF($A81="","",IF(Jury!E88="","",Jury!E88))</f>
        <v/>
      </c>
      <c r="G81" s="157" t="str">
        <f>IF($A81="","",IF(Jury!F88="","",Jury!F88))</f>
        <v/>
      </c>
      <c r="H81" s="157" t="str">
        <f>IF($A81="","",IF(Jury!G88="","",Jury!G88))</f>
        <v/>
      </c>
      <c r="I81" s="157" t="str">
        <f>IF($A81="","",IF(Jury!H88="","",Jury!H88))</f>
        <v/>
      </c>
      <c r="J81" s="157" t="str">
        <f>IF($A81="","",IF(Jury!I88="","",Jury!I88))</f>
        <v/>
      </c>
      <c r="K81" s="157" t="str">
        <f>IF($A81="","",IF(Jury!J88="","",Jury!J88))</f>
        <v/>
      </c>
      <c r="L81" s="157" t="str">
        <f>IF($A81="","",IF(Jury!K88="","",Jury!K88))</f>
        <v/>
      </c>
      <c r="M81" s="157" t="str">
        <f>IF($A81="","",IF(Jury!L88="","",Jury!L88))</f>
        <v/>
      </c>
      <c r="N81" s="157" t="str">
        <f>IF($A81="","",IF(Jury!M88="","",Jury!M88))</f>
        <v/>
      </c>
      <c r="O81" s="157" t="str">
        <f>IF($A81="","",IF(Jury!N88="","",Jury!N88))</f>
        <v/>
      </c>
      <c r="P81" s="157" t="str">
        <f>IF($A81="","",IF(Jury!O88="","",Jury!O88))</f>
        <v/>
      </c>
      <c r="Q81" s="157" t="str">
        <f>IF($A81="","",IF(Jury!P88="","",Jury!P88))</f>
        <v/>
      </c>
      <c r="R81" s="157" t="str">
        <f>IF($A81="","",IF(Jury!Q88="","",Jury!Q88))</f>
        <v/>
      </c>
      <c r="S81" s="157" t="str">
        <f>IF($A81="","",IF(Jury!R88="","",Jury!R88))</f>
        <v/>
      </c>
      <c r="T81" s="157" t="str">
        <f>IF($A81="","",IF(Jury!S88="","",Jury!S88))</f>
        <v/>
      </c>
      <c r="U81" s="157" t="str">
        <f>IF($A81="","",IF(Jury!T88="","",Jury!T88))</f>
        <v/>
      </c>
      <c r="V81" s="157" t="str">
        <f>IF($A81="","",IF(Jury!U88="","",Jury!U88))</f>
        <v/>
      </c>
      <c r="W81" s="157" t="str">
        <f>IF($A81="","",IF(Jury!V88="","",Jury!V88))</f>
        <v/>
      </c>
      <c r="X81" s="157" t="str">
        <f>IF($A81="","",IF(Jury!W88="","",Jury!W88))</f>
        <v/>
      </c>
      <c r="Y81" s="157" t="str">
        <f>IF($A81="","",IF(Jury!X88="","",Jury!X88))</f>
        <v/>
      </c>
      <c r="Z81" s="157" t="str">
        <f>IF($A81="","",IF(Jury!Y88="","",Jury!Y88))</f>
        <v/>
      </c>
      <c r="AA81" s="157" t="str">
        <f>IF($A81="","",IF(Jury!Z88="","",Jury!Z88))</f>
        <v/>
      </c>
      <c r="AB81" s="157" t="str">
        <f>IF($A81="","",IF(Jury!AA88="","",Jury!AA88))</f>
        <v/>
      </c>
    </row>
    <row r="82" spans="1:28" x14ac:dyDescent="0.2">
      <c r="A82" s="198" t="str">
        <f>IF(Jury!B89="","",Jury!A89)</f>
        <v/>
      </c>
      <c r="B82" s="157" t="str">
        <f>IF($A82="","",IF(Jury!B89="","",Jury!B89))</f>
        <v/>
      </c>
      <c r="C82" s="157" t="str">
        <f>IF($A82="","",IF(Jury!C89="","",Jury!C89))</f>
        <v/>
      </c>
      <c r="D82" s="157" t="str">
        <f>IF($A82="","",IF(Jury!D89="","",Jury!D89))</f>
        <v/>
      </c>
      <c r="E82" s="193" t="str">
        <f>IF(D82="","",'allg. Daten'!$C$6)</f>
        <v/>
      </c>
      <c r="F82" s="157" t="str">
        <f>IF($A82="","",IF(Jury!E89="","",Jury!E89))</f>
        <v/>
      </c>
      <c r="G82" s="157" t="str">
        <f>IF($A82="","",IF(Jury!F89="","",Jury!F89))</f>
        <v/>
      </c>
      <c r="H82" s="157" t="str">
        <f>IF($A82="","",IF(Jury!G89="","",Jury!G89))</f>
        <v/>
      </c>
      <c r="I82" s="157" t="str">
        <f>IF($A82="","",IF(Jury!H89="","",Jury!H89))</f>
        <v/>
      </c>
      <c r="J82" s="157" t="str">
        <f>IF($A82="","",IF(Jury!I89="","",Jury!I89))</f>
        <v/>
      </c>
      <c r="K82" s="157" t="str">
        <f>IF($A82="","",IF(Jury!J89="","",Jury!J89))</f>
        <v/>
      </c>
      <c r="L82" s="157" t="str">
        <f>IF($A82="","",IF(Jury!K89="","",Jury!K89))</f>
        <v/>
      </c>
      <c r="M82" s="157" t="str">
        <f>IF($A82="","",IF(Jury!L89="","",Jury!L89))</f>
        <v/>
      </c>
      <c r="N82" s="157" t="str">
        <f>IF($A82="","",IF(Jury!M89="","",Jury!M89))</f>
        <v/>
      </c>
      <c r="O82" s="157" t="str">
        <f>IF($A82="","",IF(Jury!N89="","",Jury!N89))</f>
        <v/>
      </c>
      <c r="P82" s="157" t="str">
        <f>IF($A82="","",IF(Jury!O89="","",Jury!O89))</f>
        <v/>
      </c>
      <c r="Q82" s="157" t="str">
        <f>IF($A82="","",IF(Jury!P89="","",Jury!P89))</f>
        <v/>
      </c>
      <c r="R82" s="157" t="str">
        <f>IF($A82="","",IF(Jury!Q89="","",Jury!Q89))</f>
        <v/>
      </c>
      <c r="S82" s="157" t="str">
        <f>IF($A82="","",IF(Jury!R89="","",Jury!R89))</f>
        <v/>
      </c>
      <c r="T82" s="157" t="str">
        <f>IF($A82="","",IF(Jury!S89="","",Jury!S89))</f>
        <v/>
      </c>
      <c r="U82" s="157" t="str">
        <f>IF($A82="","",IF(Jury!T89="","",Jury!T89))</f>
        <v/>
      </c>
      <c r="V82" s="157" t="str">
        <f>IF($A82="","",IF(Jury!U89="","",Jury!U89))</f>
        <v/>
      </c>
      <c r="W82" s="157" t="str">
        <f>IF($A82="","",IF(Jury!V89="","",Jury!V89))</f>
        <v/>
      </c>
      <c r="X82" s="157" t="str">
        <f>IF($A82="","",IF(Jury!W89="","",Jury!W89))</f>
        <v/>
      </c>
      <c r="Y82" s="157" t="str">
        <f>IF($A82="","",IF(Jury!X89="","",Jury!X89))</f>
        <v/>
      </c>
      <c r="Z82" s="157" t="str">
        <f>IF($A82="","",IF(Jury!Y89="","",Jury!Y89))</f>
        <v/>
      </c>
      <c r="AA82" s="157" t="str">
        <f>IF($A82="","",IF(Jury!Z89="","",Jury!Z89))</f>
        <v/>
      </c>
      <c r="AB82" s="157" t="str">
        <f>IF($A82="","",IF(Jury!AA89="","",Jury!AA89))</f>
        <v/>
      </c>
    </row>
    <row r="83" spans="1:28" x14ac:dyDescent="0.2">
      <c r="A83" s="198" t="str">
        <f>IF(Jury!B90="","",Jury!A90)</f>
        <v/>
      </c>
      <c r="B83" s="157" t="str">
        <f>IF($A83="","",IF(Jury!B90="","",Jury!B90))</f>
        <v/>
      </c>
      <c r="C83" s="157" t="str">
        <f>IF($A83="","",IF(Jury!C90="","",Jury!C90))</f>
        <v/>
      </c>
      <c r="D83" s="157" t="str">
        <f>IF($A83="","",IF(Jury!D90="","",Jury!D90))</f>
        <v/>
      </c>
      <c r="E83" s="193" t="str">
        <f>IF(D83="","",'allg. Daten'!$C$6)</f>
        <v/>
      </c>
      <c r="F83" s="157" t="str">
        <f>IF($A83="","",IF(Jury!E90="","",Jury!E90))</f>
        <v/>
      </c>
      <c r="G83" s="157" t="str">
        <f>IF($A83="","",IF(Jury!F90="","",Jury!F90))</f>
        <v/>
      </c>
      <c r="H83" s="157" t="str">
        <f>IF($A83="","",IF(Jury!G90="","",Jury!G90))</f>
        <v/>
      </c>
      <c r="I83" s="157" t="str">
        <f>IF($A83="","",IF(Jury!H90="","",Jury!H90))</f>
        <v/>
      </c>
      <c r="J83" s="157" t="str">
        <f>IF($A83="","",IF(Jury!I90="","",Jury!I90))</f>
        <v/>
      </c>
      <c r="K83" s="157" t="str">
        <f>IF($A83="","",IF(Jury!J90="","",Jury!J90))</f>
        <v/>
      </c>
      <c r="L83" s="157" t="str">
        <f>IF($A83="","",IF(Jury!K90="","",Jury!K90))</f>
        <v/>
      </c>
      <c r="M83" s="157" t="str">
        <f>IF($A83="","",IF(Jury!L90="","",Jury!L90))</f>
        <v/>
      </c>
      <c r="N83" s="157" t="str">
        <f>IF($A83="","",IF(Jury!M90="","",Jury!M90))</f>
        <v/>
      </c>
      <c r="O83" s="157" t="str">
        <f>IF($A83="","",IF(Jury!N90="","",Jury!N90))</f>
        <v/>
      </c>
      <c r="P83" s="157" t="str">
        <f>IF($A83="","",IF(Jury!O90="","",Jury!O90))</f>
        <v/>
      </c>
      <c r="Q83" s="157" t="str">
        <f>IF($A83="","",IF(Jury!P90="","",Jury!P90))</f>
        <v/>
      </c>
      <c r="R83" s="157" t="str">
        <f>IF($A83="","",IF(Jury!Q90="","",Jury!Q90))</f>
        <v/>
      </c>
      <c r="S83" s="157" t="str">
        <f>IF($A83="","",IF(Jury!R90="","",Jury!R90))</f>
        <v/>
      </c>
      <c r="T83" s="157" t="str">
        <f>IF($A83="","",IF(Jury!S90="","",Jury!S90))</f>
        <v/>
      </c>
      <c r="U83" s="157" t="str">
        <f>IF($A83="","",IF(Jury!T90="","",Jury!T90))</f>
        <v/>
      </c>
      <c r="V83" s="157" t="str">
        <f>IF($A83="","",IF(Jury!U90="","",Jury!U90))</f>
        <v/>
      </c>
      <c r="W83" s="157" t="str">
        <f>IF($A83="","",IF(Jury!V90="","",Jury!V90))</f>
        <v/>
      </c>
      <c r="X83" s="157" t="str">
        <f>IF($A83="","",IF(Jury!W90="","",Jury!W90))</f>
        <v/>
      </c>
      <c r="Y83" s="157" t="str">
        <f>IF($A83="","",IF(Jury!X90="","",Jury!X90))</f>
        <v/>
      </c>
      <c r="Z83" s="157" t="str">
        <f>IF($A83="","",IF(Jury!Y90="","",Jury!Y90))</f>
        <v/>
      </c>
      <c r="AA83" s="157" t="str">
        <f>IF($A83="","",IF(Jury!Z90="","",Jury!Z90))</f>
        <v/>
      </c>
      <c r="AB83" s="157" t="str">
        <f>IF($A83="","",IF(Jury!AA90="","",Jury!AA90))</f>
        <v/>
      </c>
    </row>
    <row r="84" spans="1:28" x14ac:dyDescent="0.2">
      <c r="A84" s="198" t="str">
        <f>IF(Jury!B91="","",Jury!A91)</f>
        <v/>
      </c>
      <c r="B84" s="157" t="str">
        <f>IF($A84="","",IF(Jury!B91="","",Jury!B91))</f>
        <v/>
      </c>
      <c r="C84" s="157" t="str">
        <f>IF($A84="","",IF(Jury!C91="","",Jury!C91))</f>
        <v/>
      </c>
      <c r="D84" s="157" t="str">
        <f>IF($A84="","",IF(Jury!D91="","",Jury!D91))</f>
        <v/>
      </c>
      <c r="E84" s="193" t="str">
        <f>IF(D84="","",'allg. Daten'!$C$6)</f>
        <v/>
      </c>
      <c r="F84" s="157" t="str">
        <f>IF($A84="","",IF(Jury!E91="","",Jury!E91))</f>
        <v/>
      </c>
      <c r="G84" s="157" t="str">
        <f>IF($A84="","",IF(Jury!F91="","",Jury!F91))</f>
        <v/>
      </c>
      <c r="H84" s="157" t="str">
        <f>IF($A84="","",IF(Jury!G91="","",Jury!G91))</f>
        <v/>
      </c>
      <c r="I84" s="157" t="str">
        <f>IF($A84="","",IF(Jury!H91="","",Jury!H91))</f>
        <v/>
      </c>
      <c r="J84" s="157" t="str">
        <f>IF($A84="","",IF(Jury!I91="","",Jury!I91))</f>
        <v/>
      </c>
      <c r="K84" s="157" t="str">
        <f>IF($A84="","",IF(Jury!J91="","",Jury!J91))</f>
        <v/>
      </c>
      <c r="L84" s="157" t="str">
        <f>IF($A84="","",IF(Jury!K91="","",Jury!K91))</f>
        <v/>
      </c>
      <c r="M84" s="157" t="str">
        <f>IF($A84="","",IF(Jury!L91="","",Jury!L91))</f>
        <v/>
      </c>
      <c r="N84" s="157" t="str">
        <f>IF($A84="","",IF(Jury!M91="","",Jury!M91))</f>
        <v/>
      </c>
      <c r="O84" s="157" t="str">
        <f>IF($A84="","",IF(Jury!N91="","",Jury!N91))</f>
        <v/>
      </c>
      <c r="P84" s="157" t="str">
        <f>IF($A84="","",IF(Jury!O91="","",Jury!O91))</f>
        <v/>
      </c>
      <c r="Q84" s="157" t="str">
        <f>IF($A84="","",IF(Jury!P91="","",Jury!P91))</f>
        <v/>
      </c>
      <c r="R84" s="157" t="str">
        <f>IF($A84="","",IF(Jury!Q91="","",Jury!Q91))</f>
        <v/>
      </c>
      <c r="S84" s="157" t="str">
        <f>IF($A84="","",IF(Jury!R91="","",Jury!R91))</f>
        <v/>
      </c>
      <c r="T84" s="157" t="str">
        <f>IF($A84="","",IF(Jury!S91="","",Jury!S91))</f>
        <v/>
      </c>
      <c r="U84" s="157" t="str">
        <f>IF($A84="","",IF(Jury!T91="","",Jury!T91))</f>
        <v/>
      </c>
      <c r="V84" s="157" t="str">
        <f>IF($A84="","",IF(Jury!U91="","",Jury!U91))</f>
        <v/>
      </c>
      <c r="W84" s="157" t="str">
        <f>IF($A84="","",IF(Jury!V91="","",Jury!V91))</f>
        <v/>
      </c>
      <c r="X84" s="157" t="str">
        <f>IF($A84="","",IF(Jury!W91="","",Jury!W91))</f>
        <v/>
      </c>
      <c r="Y84" s="157" t="str">
        <f>IF($A84="","",IF(Jury!X91="","",Jury!X91))</f>
        <v/>
      </c>
      <c r="Z84" s="157" t="str">
        <f>IF($A84="","",IF(Jury!Y91="","",Jury!Y91))</f>
        <v/>
      </c>
      <c r="AA84" s="157" t="str">
        <f>IF($A84="","",IF(Jury!Z91="","",Jury!Z91))</f>
        <v/>
      </c>
      <c r="AB84" s="157" t="str">
        <f>IF($A84="","",IF(Jury!AA91="","",Jury!AA91))</f>
        <v/>
      </c>
    </row>
    <row r="85" spans="1:28" x14ac:dyDescent="0.2">
      <c r="A85" s="198" t="str">
        <f>IF(Jury!B92="","",Jury!A92)</f>
        <v/>
      </c>
      <c r="B85" s="157" t="str">
        <f>IF($A85="","",IF(Jury!B92="","",Jury!B92))</f>
        <v/>
      </c>
      <c r="C85" s="157" t="str">
        <f>IF($A85="","",IF(Jury!C92="","",Jury!C92))</f>
        <v/>
      </c>
      <c r="D85" s="157" t="str">
        <f>IF($A85="","",IF(Jury!D92="","",Jury!D92))</f>
        <v/>
      </c>
      <c r="E85" s="193" t="str">
        <f>IF(D85="","",'allg. Daten'!$C$6)</f>
        <v/>
      </c>
      <c r="F85" s="157" t="str">
        <f>IF($A85="","",IF(Jury!E92="","",Jury!E92))</f>
        <v/>
      </c>
      <c r="G85" s="157" t="str">
        <f>IF($A85="","",IF(Jury!F92="","",Jury!F92))</f>
        <v/>
      </c>
      <c r="H85" s="157" t="str">
        <f>IF($A85="","",IF(Jury!G92="","",Jury!G92))</f>
        <v/>
      </c>
      <c r="I85" s="157" t="str">
        <f>IF($A85="","",IF(Jury!H92="","",Jury!H92))</f>
        <v/>
      </c>
      <c r="J85" s="157" t="str">
        <f>IF($A85="","",IF(Jury!I92="","",Jury!I92))</f>
        <v/>
      </c>
      <c r="K85" s="157" t="str">
        <f>IF($A85="","",IF(Jury!J92="","",Jury!J92))</f>
        <v/>
      </c>
      <c r="L85" s="157" t="str">
        <f>IF($A85="","",IF(Jury!K92="","",Jury!K92))</f>
        <v/>
      </c>
      <c r="M85" s="157" t="str">
        <f>IF($A85="","",IF(Jury!L92="","",Jury!L92))</f>
        <v/>
      </c>
      <c r="N85" s="157" t="str">
        <f>IF($A85="","",IF(Jury!M92="","",Jury!M92))</f>
        <v/>
      </c>
      <c r="O85" s="157" t="str">
        <f>IF($A85="","",IF(Jury!N92="","",Jury!N92))</f>
        <v/>
      </c>
      <c r="P85" s="157" t="str">
        <f>IF($A85="","",IF(Jury!O92="","",Jury!O92))</f>
        <v/>
      </c>
      <c r="Q85" s="157" t="str">
        <f>IF($A85="","",IF(Jury!P92="","",Jury!P92))</f>
        <v/>
      </c>
      <c r="R85" s="157" t="str">
        <f>IF($A85="","",IF(Jury!Q92="","",Jury!Q92))</f>
        <v/>
      </c>
      <c r="S85" s="157" t="str">
        <f>IF($A85="","",IF(Jury!R92="","",Jury!R92))</f>
        <v/>
      </c>
      <c r="T85" s="157" t="str">
        <f>IF($A85="","",IF(Jury!S92="","",Jury!S92))</f>
        <v/>
      </c>
      <c r="U85" s="157" t="str">
        <f>IF($A85="","",IF(Jury!T92="","",Jury!T92))</f>
        <v/>
      </c>
      <c r="V85" s="157" t="str">
        <f>IF($A85="","",IF(Jury!U92="","",Jury!U92))</f>
        <v/>
      </c>
      <c r="W85" s="157" t="str">
        <f>IF($A85="","",IF(Jury!V92="","",Jury!V92))</f>
        <v/>
      </c>
      <c r="X85" s="157" t="str">
        <f>IF($A85="","",IF(Jury!W92="","",Jury!W92))</f>
        <v/>
      </c>
      <c r="Y85" s="157" t="str">
        <f>IF($A85="","",IF(Jury!X92="","",Jury!X92))</f>
        <v/>
      </c>
      <c r="Z85" s="157" t="str">
        <f>IF($A85="","",IF(Jury!Y92="","",Jury!Y92))</f>
        <v/>
      </c>
      <c r="AA85" s="157" t="str">
        <f>IF($A85="","",IF(Jury!Z92="","",Jury!Z92))</f>
        <v/>
      </c>
      <c r="AB85" s="157" t="str">
        <f>IF($A85="","",IF(Jury!AA92="","",Jury!AA92))</f>
        <v/>
      </c>
    </row>
    <row r="86" spans="1:28" x14ac:dyDescent="0.2">
      <c r="A86" s="198" t="str">
        <f>IF(Jury!B93="","",Jury!A93)</f>
        <v/>
      </c>
      <c r="B86" s="157" t="str">
        <f>IF($A86="","",IF(Jury!B93="","",Jury!B93))</f>
        <v/>
      </c>
      <c r="C86" s="157" t="str">
        <f>IF($A86="","",IF(Jury!C93="","",Jury!C93))</f>
        <v/>
      </c>
      <c r="D86" s="157" t="str">
        <f>IF($A86="","",IF(Jury!D93="","",Jury!D93))</f>
        <v/>
      </c>
      <c r="E86" s="193" t="str">
        <f>IF(D86="","",'allg. Daten'!$C$6)</f>
        <v/>
      </c>
      <c r="F86" s="157" t="str">
        <f>IF($A86="","",IF(Jury!E93="","",Jury!E93))</f>
        <v/>
      </c>
      <c r="G86" s="157" t="str">
        <f>IF($A86="","",IF(Jury!F93="","",Jury!F93))</f>
        <v/>
      </c>
      <c r="H86" s="157" t="str">
        <f>IF($A86="","",IF(Jury!G93="","",Jury!G93))</f>
        <v/>
      </c>
      <c r="I86" s="157" t="str">
        <f>IF($A86="","",IF(Jury!H93="","",Jury!H93))</f>
        <v/>
      </c>
      <c r="J86" s="157" t="str">
        <f>IF($A86="","",IF(Jury!I93="","",Jury!I93))</f>
        <v/>
      </c>
      <c r="K86" s="157" t="str">
        <f>IF($A86="","",IF(Jury!J93="","",Jury!J93))</f>
        <v/>
      </c>
      <c r="L86" s="157" t="str">
        <f>IF($A86="","",IF(Jury!K93="","",Jury!K93))</f>
        <v/>
      </c>
      <c r="M86" s="157" t="str">
        <f>IF($A86="","",IF(Jury!L93="","",Jury!L93))</f>
        <v/>
      </c>
      <c r="N86" s="157" t="str">
        <f>IF($A86="","",IF(Jury!M93="","",Jury!M93))</f>
        <v/>
      </c>
      <c r="O86" s="157" t="str">
        <f>IF($A86="","",IF(Jury!N93="","",Jury!N93))</f>
        <v/>
      </c>
      <c r="P86" s="157" t="str">
        <f>IF($A86="","",IF(Jury!O93="","",Jury!O93))</f>
        <v/>
      </c>
      <c r="Q86" s="157" t="str">
        <f>IF($A86="","",IF(Jury!P93="","",Jury!P93))</f>
        <v/>
      </c>
      <c r="R86" s="157" t="str">
        <f>IF($A86="","",IF(Jury!Q93="","",Jury!Q93))</f>
        <v/>
      </c>
      <c r="S86" s="157" t="str">
        <f>IF($A86="","",IF(Jury!R93="","",Jury!R93))</f>
        <v/>
      </c>
      <c r="T86" s="157" t="str">
        <f>IF($A86="","",IF(Jury!S93="","",Jury!S93))</f>
        <v/>
      </c>
      <c r="U86" s="157" t="str">
        <f>IF($A86="","",IF(Jury!T93="","",Jury!T93))</f>
        <v/>
      </c>
      <c r="V86" s="157" t="str">
        <f>IF($A86="","",IF(Jury!U93="","",Jury!U93))</f>
        <v/>
      </c>
      <c r="W86" s="157" t="str">
        <f>IF($A86="","",IF(Jury!V93="","",Jury!V93))</f>
        <v/>
      </c>
      <c r="X86" s="157" t="str">
        <f>IF($A86="","",IF(Jury!W93="","",Jury!W93))</f>
        <v/>
      </c>
      <c r="Y86" s="157" t="str">
        <f>IF($A86="","",IF(Jury!X93="","",Jury!X93))</f>
        <v/>
      </c>
      <c r="Z86" s="157" t="str">
        <f>IF($A86="","",IF(Jury!Y93="","",Jury!Y93))</f>
        <v/>
      </c>
      <c r="AA86" s="157" t="str">
        <f>IF($A86="","",IF(Jury!Z93="","",Jury!Z93))</f>
        <v/>
      </c>
      <c r="AB86" s="157" t="str">
        <f>IF($A86="","",IF(Jury!AA93="","",Jury!AA93))</f>
        <v/>
      </c>
    </row>
    <row r="87" spans="1:28" x14ac:dyDescent="0.2">
      <c r="A87" s="198" t="str">
        <f>IF(Jury!B94="","",Jury!A94)</f>
        <v/>
      </c>
      <c r="B87" s="157" t="str">
        <f>IF($A87="","",IF(Jury!B94="","",Jury!B94))</f>
        <v/>
      </c>
      <c r="C87" s="157" t="str">
        <f>IF($A87="","",IF(Jury!C94="","",Jury!C94))</f>
        <v/>
      </c>
      <c r="D87" s="157" t="str">
        <f>IF($A87="","",IF(Jury!D94="","",Jury!D94))</f>
        <v/>
      </c>
      <c r="E87" s="193" t="str">
        <f>IF(D87="","",'allg. Daten'!$C$6)</f>
        <v/>
      </c>
      <c r="F87" s="157" t="str">
        <f>IF($A87="","",IF(Jury!E94="","",Jury!E94))</f>
        <v/>
      </c>
      <c r="G87" s="157" t="str">
        <f>IF($A87="","",IF(Jury!F94="","",Jury!F94))</f>
        <v/>
      </c>
      <c r="H87" s="157" t="str">
        <f>IF($A87="","",IF(Jury!G94="","",Jury!G94))</f>
        <v/>
      </c>
      <c r="I87" s="157" t="str">
        <f>IF($A87="","",IF(Jury!H94="","",Jury!H94))</f>
        <v/>
      </c>
      <c r="J87" s="157" t="str">
        <f>IF($A87="","",IF(Jury!I94="","",Jury!I94))</f>
        <v/>
      </c>
      <c r="K87" s="157" t="str">
        <f>IF($A87="","",IF(Jury!J94="","",Jury!J94))</f>
        <v/>
      </c>
      <c r="L87" s="157" t="str">
        <f>IF($A87="","",IF(Jury!K94="","",Jury!K94))</f>
        <v/>
      </c>
      <c r="M87" s="157" t="str">
        <f>IF($A87="","",IF(Jury!L94="","",Jury!L94))</f>
        <v/>
      </c>
      <c r="N87" s="157" t="str">
        <f>IF($A87="","",IF(Jury!M94="","",Jury!M94))</f>
        <v/>
      </c>
      <c r="O87" s="157" t="str">
        <f>IF($A87="","",IF(Jury!N94="","",Jury!N94))</f>
        <v/>
      </c>
      <c r="P87" s="157" t="str">
        <f>IF($A87="","",IF(Jury!O94="","",Jury!O94))</f>
        <v/>
      </c>
      <c r="Q87" s="157" t="str">
        <f>IF($A87="","",IF(Jury!P94="","",Jury!P94))</f>
        <v/>
      </c>
      <c r="R87" s="157" t="str">
        <f>IF($A87="","",IF(Jury!Q94="","",Jury!Q94))</f>
        <v/>
      </c>
      <c r="S87" s="157" t="str">
        <f>IF($A87="","",IF(Jury!R94="","",Jury!R94))</f>
        <v/>
      </c>
      <c r="T87" s="157" t="str">
        <f>IF($A87="","",IF(Jury!S94="","",Jury!S94))</f>
        <v/>
      </c>
      <c r="U87" s="157" t="str">
        <f>IF($A87="","",IF(Jury!T94="","",Jury!T94))</f>
        <v/>
      </c>
      <c r="V87" s="157" t="str">
        <f>IF($A87="","",IF(Jury!U94="","",Jury!U94))</f>
        <v/>
      </c>
      <c r="W87" s="157" t="str">
        <f>IF($A87="","",IF(Jury!V94="","",Jury!V94))</f>
        <v/>
      </c>
      <c r="X87" s="157" t="str">
        <f>IF($A87="","",IF(Jury!W94="","",Jury!W94))</f>
        <v/>
      </c>
      <c r="Y87" s="157" t="str">
        <f>IF($A87="","",IF(Jury!X94="","",Jury!X94))</f>
        <v/>
      </c>
      <c r="Z87" s="157" t="str">
        <f>IF($A87="","",IF(Jury!Y94="","",Jury!Y94))</f>
        <v/>
      </c>
      <c r="AA87" s="157" t="str">
        <f>IF($A87="","",IF(Jury!Z94="","",Jury!Z94))</f>
        <v/>
      </c>
      <c r="AB87" s="157" t="str">
        <f>IF($A87="","",IF(Jury!AA94="","",Jury!AA94))</f>
        <v/>
      </c>
    </row>
    <row r="88" spans="1:28" x14ac:dyDescent="0.2">
      <c r="A88" s="198" t="str">
        <f>IF(Jury!B95="","",Jury!A95)</f>
        <v/>
      </c>
      <c r="B88" s="157" t="str">
        <f>IF($A88="","",IF(Jury!B95="","",Jury!B95))</f>
        <v/>
      </c>
      <c r="C88" s="157" t="str">
        <f>IF($A88="","",IF(Jury!C95="","",Jury!C95))</f>
        <v/>
      </c>
      <c r="D88" s="157" t="str">
        <f>IF($A88="","",IF(Jury!D95="","",Jury!D95))</f>
        <v/>
      </c>
      <c r="E88" s="193" t="str">
        <f>IF(D88="","",'allg. Daten'!$C$6)</f>
        <v/>
      </c>
      <c r="F88" s="157" t="str">
        <f>IF($A88="","",IF(Jury!E95="","",Jury!E95))</f>
        <v/>
      </c>
      <c r="G88" s="157" t="str">
        <f>IF($A88="","",IF(Jury!F95="","",Jury!F95))</f>
        <v/>
      </c>
      <c r="H88" s="157" t="str">
        <f>IF($A88="","",IF(Jury!G95="","",Jury!G95))</f>
        <v/>
      </c>
      <c r="I88" s="157" t="str">
        <f>IF($A88="","",IF(Jury!H95="","",Jury!H95))</f>
        <v/>
      </c>
      <c r="J88" s="157" t="str">
        <f>IF($A88="","",IF(Jury!I95="","",Jury!I95))</f>
        <v/>
      </c>
      <c r="K88" s="157" t="str">
        <f>IF($A88="","",IF(Jury!J95="","",Jury!J95))</f>
        <v/>
      </c>
      <c r="L88" s="157" t="str">
        <f>IF($A88="","",IF(Jury!K95="","",Jury!K95))</f>
        <v/>
      </c>
      <c r="M88" s="157" t="str">
        <f>IF($A88="","",IF(Jury!L95="","",Jury!L95))</f>
        <v/>
      </c>
      <c r="N88" s="157" t="str">
        <f>IF($A88="","",IF(Jury!M95="","",Jury!M95))</f>
        <v/>
      </c>
      <c r="O88" s="157" t="str">
        <f>IF($A88="","",IF(Jury!N95="","",Jury!N95))</f>
        <v/>
      </c>
      <c r="P88" s="157" t="str">
        <f>IF($A88="","",IF(Jury!O95="","",Jury!O95))</f>
        <v/>
      </c>
      <c r="Q88" s="157" t="str">
        <f>IF($A88="","",IF(Jury!P95="","",Jury!P95))</f>
        <v/>
      </c>
      <c r="R88" s="157" t="str">
        <f>IF($A88="","",IF(Jury!Q95="","",Jury!Q95))</f>
        <v/>
      </c>
      <c r="S88" s="157" t="str">
        <f>IF($A88="","",IF(Jury!R95="","",Jury!R95))</f>
        <v/>
      </c>
      <c r="T88" s="157" t="str">
        <f>IF($A88="","",IF(Jury!S95="","",Jury!S95))</f>
        <v/>
      </c>
      <c r="U88" s="157" t="str">
        <f>IF($A88="","",IF(Jury!T95="","",Jury!T95))</f>
        <v/>
      </c>
      <c r="V88" s="157" t="str">
        <f>IF($A88="","",IF(Jury!U95="","",Jury!U95))</f>
        <v/>
      </c>
      <c r="W88" s="157" t="str">
        <f>IF($A88="","",IF(Jury!V95="","",Jury!V95))</f>
        <v/>
      </c>
      <c r="X88" s="157" t="str">
        <f>IF($A88="","",IF(Jury!W95="","",Jury!W95))</f>
        <v/>
      </c>
      <c r="Y88" s="157" t="str">
        <f>IF($A88="","",IF(Jury!X95="","",Jury!X95))</f>
        <v/>
      </c>
      <c r="Z88" s="157" t="str">
        <f>IF($A88="","",IF(Jury!Y95="","",Jury!Y95))</f>
        <v/>
      </c>
      <c r="AA88" s="157" t="str">
        <f>IF($A88="","",IF(Jury!Z95="","",Jury!Z95))</f>
        <v/>
      </c>
      <c r="AB88" s="157" t="str">
        <f>IF($A88="","",IF(Jury!AA95="","",Jury!AA95))</f>
        <v/>
      </c>
    </row>
    <row r="89" spans="1:28" x14ac:dyDescent="0.2">
      <c r="A89" s="198" t="str">
        <f>IF(Jury!B96="","",Jury!A96)</f>
        <v/>
      </c>
      <c r="B89" s="157" t="str">
        <f>IF($A89="","",IF(Jury!B96="","",Jury!B96))</f>
        <v/>
      </c>
      <c r="C89" s="157" t="str">
        <f>IF($A89="","",IF(Jury!C96="","",Jury!C96))</f>
        <v/>
      </c>
      <c r="D89" s="157" t="str">
        <f>IF($A89="","",IF(Jury!D96="","",Jury!D96))</f>
        <v/>
      </c>
      <c r="E89" s="193" t="str">
        <f>IF(D89="","",'allg. Daten'!$C$6)</f>
        <v/>
      </c>
      <c r="F89" s="157" t="str">
        <f>IF($A89="","",IF(Jury!E96="","",Jury!E96))</f>
        <v/>
      </c>
      <c r="G89" s="157" t="str">
        <f>IF($A89="","",IF(Jury!F96="","",Jury!F96))</f>
        <v/>
      </c>
      <c r="H89" s="157" t="str">
        <f>IF($A89="","",IF(Jury!G96="","",Jury!G96))</f>
        <v/>
      </c>
      <c r="I89" s="157" t="str">
        <f>IF($A89="","",IF(Jury!H96="","",Jury!H96))</f>
        <v/>
      </c>
      <c r="J89" s="157" t="str">
        <f>IF($A89="","",IF(Jury!I96="","",Jury!I96))</f>
        <v/>
      </c>
      <c r="K89" s="157" t="str">
        <f>IF($A89="","",IF(Jury!J96="","",Jury!J96))</f>
        <v/>
      </c>
      <c r="L89" s="157" t="str">
        <f>IF($A89="","",IF(Jury!K96="","",Jury!K96))</f>
        <v/>
      </c>
      <c r="M89" s="157" t="str">
        <f>IF($A89="","",IF(Jury!L96="","",Jury!L96))</f>
        <v/>
      </c>
      <c r="N89" s="157" t="str">
        <f>IF($A89="","",IF(Jury!M96="","",Jury!M96))</f>
        <v/>
      </c>
      <c r="O89" s="157" t="str">
        <f>IF($A89="","",IF(Jury!N96="","",Jury!N96))</f>
        <v/>
      </c>
      <c r="P89" s="157" t="str">
        <f>IF($A89="","",IF(Jury!O96="","",Jury!O96))</f>
        <v/>
      </c>
      <c r="Q89" s="157" t="str">
        <f>IF($A89="","",IF(Jury!P96="","",Jury!P96))</f>
        <v/>
      </c>
      <c r="R89" s="157" t="str">
        <f>IF($A89="","",IF(Jury!Q96="","",Jury!Q96))</f>
        <v/>
      </c>
      <c r="S89" s="157" t="str">
        <f>IF($A89="","",IF(Jury!R96="","",Jury!R96))</f>
        <v/>
      </c>
      <c r="T89" s="157" t="str">
        <f>IF($A89="","",IF(Jury!S96="","",Jury!S96))</f>
        <v/>
      </c>
      <c r="U89" s="157" t="str">
        <f>IF($A89="","",IF(Jury!T96="","",Jury!T96))</f>
        <v/>
      </c>
      <c r="V89" s="157" t="str">
        <f>IF($A89="","",IF(Jury!U96="","",Jury!U96))</f>
        <v/>
      </c>
      <c r="W89" s="157" t="str">
        <f>IF($A89="","",IF(Jury!V96="","",Jury!V96))</f>
        <v/>
      </c>
      <c r="X89" s="157" t="str">
        <f>IF($A89="","",IF(Jury!W96="","",Jury!W96))</f>
        <v/>
      </c>
      <c r="Y89" s="157" t="str">
        <f>IF($A89="","",IF(Jury!X96="","",Jury!X96))</f>
        <v/>
      </c>
      <c r="Z89" s="157" t="str">
        <f>IF($A89="","",IF(Jury!Y96="","",Jury!Y96))</f>
        <v/>
      </c>
      <c r="AA89" s="157" t="str">
        <f>IF($A89="","",IF(Jury!Z96="","",Jury!Z96))</f>
        <v/>
      </c>
      <c r="AB89" s="157" t="str">
        <f>IF($A89="","",IF(Jury!AA96="","",Jury!AA96))</f>
        <v/>
      </c>
    </row>
    <row r="90" spans="1:28" x14ac:dyDescent="0.2">
      <c r="A90" s="198" t="str">
        <f>IF(Jury!B97="","",Jury!A97)</f>
        <v/>
      </c>
      <c r="B90" s="157" t="str">
        <f>IF($A90="","",IF(Jury!B97="","",Jury!B97))</f>
        <v/>
      </c>
      <c r="C90" s="157" t="str">
        <f>IF($A90="","",IF(Jury!C97="","",Jury!C97))</f>
        <v/>
      </c>
      <c r="D90" s="157" t="str">
        <f>IF($A90="","",IF(Jury!D97="","",Jury!D97))</f>
        <v/>
      </c>
      <c r="E90" s="193" t="str">
        <f>IF(D90="","",'allg. Daten'!$C$6)</f>
        <v/>
      </c>
      <c r="F90" s="157" t="str">
        <f>IF($A90="","",IF(Jury!E97="","",Jury!E97))</f>
        <v/>
      </c>
      <c r="G90" s="157" t="str">
        <f>IF($A90="","",IF(Jury!F97="","",Jury!F97))</f>
        <v/>
      </c>
      <c r="H90" s="157" t="str">
        <f>IF($A90="","",IF(Jury!G97="","",Jury!G97))</f>
        <v/>
      </c>
      <c r="I90" s="157" t="str">
        <f>IF($A90="","",IF(Jury!H97="","",Jury!H97))</f>
        <v/>
      </c>
      <c r="J90" s="157" t="str">
        <f>IF($A90="","",IF(Jury!I97="","",Jury!I97))</f>
        <v/>
      </c>
      <c r="K90" s="157" t="str">
        <f>IF($A90="","",IF(Jury!J97="","",Jury!J97))</f>
        <v/>
      </c>
      <c r="L90" s="157" t="str">
        <f>IF($A90="","",IF(Jury!K97="","",Jury!K97))</f>
        <v/>
      </c>
      <c r="M90" s="157" t="str">
        <f>IF($A90="","",IF(Jury!L97="","",Jury!L97))</f>
        <v/>
      </c>
      <c r="N90" s="157" t="str">
        <f>IF($A90="","",IF(Jury!M97="","",Jury!M97))</f>
        <v/>
      </c>
      <c r="O90" s="157" t="str">
        <f>IF($A90="","",IF(Jury!N97="","",Jury!N97))</f>
        <v/>
      </c>
      <c r="P90" s="157" t="str">
        <f>IF($A90="","",IF(Jury!O97="","",Jury!O97))</f>
        <v/>
      </c>
      <c r="Q90" s="157" t="str">
        <f>IF($A90="","",IF(Jury!P97="","",Jury!P97))</f>
        <v/>
      </c>
      <c r="R90" s="157" t="str">
        <f>IF($A90="","",IF(Jury!Q97="","",Jury!Q97))</f>
        <v/>
      </c>
      <c r="S90" s="157" t="str">
        <f>IF($A90="","",IF(Jury!R97="","",Jury!R97))</f>
        <v/>
      </c>
      <c r="T90" s="157" t="str">
        <f>IF($A90="","",IF(Jury!S97="","",Jury!S97))</f>
        <v/>
      </c>
      <c r="U90" s="157" t="str">
        <f>IF($A90="","",IF(Jury!T97="","",Jury!T97))</f>
        <v/>
      </c>
      <c r="V90" s="157" t="str">
        <f>IF($A90="","",IF(Jury!U97="","",Jury!U97))</f>
        <v/>
      </c>
      <c r="W90" s="157" t="str">
        <f>IF($A90="","",IF(Jury!V97="","",Jury!V97))</f>
        <v/>
      </c>
      <c r="X90" s="157" t="str">
        <f>IF($A90="","",IF(Jury!W97="","",Jury!W97))</f>
        <v/>
      </c>
      <c r="Y90" s="157" t="str">
        <f>IF($A90="","",IF(Jury!X97="","",Jury!X97))</f>
        <v/>
      </c>
      <c r="Z90" s="157" t="str">
        <f>IF($A90="","",IF(Jury!Y97="","",Jury!Y97))</f>
        <v/>
      </c>
      <c r="AA90" s="157" t="str">
        <f>IF($A90="","",IF(Jury!Z97="","",Jury!Z97))</f>
        <v/>
      </c>
      <c r="AB90" s="157" t="str">
        <f>IF($A90="","",IF(Jury!AA97="","",Jury!AA97))</f>
        <v/>
      </c>
    </row>
    <row r="91" spans="1:28" x14ac:dyDescent="0.2">
      <c r="A91" s="198" t="str">
        <f>IF(Jury!B98="","",Jury!A98)</f>
        <v/>
      </c>
      <c r="B91" s="157" t="str">
        <f>IF($A91="","",IF(Jury!B98="","",Jury!B98))</f>
        <v/>
      </c>
      <c r="C91" s="157" t="str">
        <f>IF($A91="","",IF(Jury!C98="","",Jury!C98))</f>
        <v/>
      </c>
      <c r="D91" s="157" t="str">
        <f>IF($A91="","",IF(Jury!D98="","",Jury!D98))</f>
        <v/>
      </c>
      <c r="E91" s="193" t="str">
        <f>IF(D91="","",'allg. Daten'!$C$6)</f>
        <v/>
      </c>
      <c r="F91" s="157" t="str">
        <f>IF($A91="","",IF(Jury!E98="","",Jury!E98))</f>
        <v/>
      </c>
      <c r="G91" s="157" t="str">
        <f>IF($A91="","",IF(Jury!F98="","",Jury!F98))</f>
        <v/>
      </c>
      <c r="H91" s="157" t="str">
        <f>IF($A91="","",IF(Jury!G98="","",Jury!G98))</f>
        <v/>
      </c>
      <c r="I91" s="157" t="str">
        <f>IF($A91="","",IF(Jury!H98="","",Jury!H98))</f>
        <v/>
      </c>
      <c r="J91" s="157" t="str">
        <f>IF($A91="","",IF(Jury!I98="","",Jury!I98))</f>
        <v/>
      </c>
      <c r="K91" s="157" t="str">
        <f>IF($A91="","",IF(Jury!J98="","",Jury!J98))</f>
        <v/>
      </c>
      <c r="L91" s="157" t="str">
        <f>IF($A91="","",IF(Jury!K98="","",Jury!K98))</f>
        <v/>
      </c>
      <c r="M91" s="157" t="str">
        <f>IF($A91="","",IF(Jury!L98="","",Jury!L98))</f>
        <v/>
      </c>
      <c r="N91" s="157" t="str">
        <f>IF($A91="","",IF(Jury!M98="","",Jury!M98))</f>
        <v/>
      </c>
      <c r="O91" s="157" t="str">
        <f>IF($A91="","",IF(Jury!N98="","",Jury!N98))</f>
        <v/>
      </c>
      <c r="P91" s="157" t="str">
        <f>IF($A91="","",IF(Jury!O98="","",Jury!O98))</f>
        <v/>
      </c>
      <c r="Q91" s="157" t="str">
        <f>IF($A91="","",IF(Jury!P98="","",Jury!P98))</f>
        <v/>
      </c>
      <c r="R91" s="157" t="str">
        <f>IF($A91="","",IF(Jury!Q98="","",Jury!Q98))</f>
        <v/>
      </c>
      <c r="S91" s="157" t="str">
        <f>IF($A91="","",IF(Jury!R98="","",Jury!R98))</f>
        <v/>
      </c>
      <c r="T91" s="157" t="str">
        <f>IF($A91="","",IF(Jury!S98="","",Jury!S98))</f>
        <v/>
      </c>
      <c r="U91" s="157" t="str">
        <f>IF($A91="","",IF(Jury!T98="","",Jury!T98))</f>
        <v/>
      </c>
      <c r="V91" s="157" t="str">
        <f>IF($A91="","",IF(Jury!U98="","",Jury!U98))</f>
        <v/>
      </c>
      <c r="W91" s="157" t="str">
        <f>IF($A91="","",IF(Jury!V98="","",Jury!V98))</f>
        <v/>
      </c>
      <c r="X91" s="157" t="str">
        <f>IF($A91="","",IF(Jury!W98="","",Jury!W98))</f>
        <v/>
      </c>
      <c r="Y91" s="157" t="str">
        <f>IF($A91="","",IF(Jury!X98="","",Jury!X98))</f>
        <v/>
      </c>
      <c r="Z91" s="157" t="str">
        <f>IF($A91="","",IF(Jury!Y98="","",Jury!Y98))</f>
        <v/>
      </c>
      <c r="AA91" s="157" t="str">
        <f>IF($A91="","",IF(Jury!Z98="","",Jury!Z98))</f>
        <v/>
      </c>
      <c r="AB91" s="157" t="str">
        <f>IF($A91="","",IF(Jury!AA98="","",Jury!AA98))</f>
        <v/>
      </c>
    </row>
    <row r="92" spans="1:28" x14ac:dyDescent="0.2">
      <c r="A92" s="198" t="str">
        <f>IF(Jury!B99="","",Jury!A99)</f>
        <v/>
      </c>
      <c r="B92" s="157" t="str">
        <f>IF($A92="","",IF(Jury!B99="","",Jury!B99))</f>
        <v/>
      </c>
      <c r="C92" s="157" t="str">
        <f>IF($A92="","",IF(Jury!C99="","",Jury!C99))</f>
        <v/>
      </c>
      <c r="D92" s="157" t="str">
        <f>IF($A92="","",IF(Jury!D99="","",Jury!D99))</f>
        <v/>
      </c>
      <c r="E92" s="193" t="str">
        <f>IF(D92="","",'allg. Daten'!$C$6)</f>
        <v/>
      </c>
      <c r="F92" s="157" t="str">
        <f>IF($A92="","",IF(Jury!E99="","",Jury!E99))</f>
        <v/>
      </c>
      <c r="G92" s="157" t="str">
        <f>IF($A92="","",IF(Jury!F99="","",Jury!F99))</f>
        <v/>
      </c>
      <c r="H92" s="157" t="str">
        <f>IF($A92="","",IF(Jury!G99="","",Jury!G99))</f>
        <v/>
      </c>
      <c r="I92" s="157" t="str">
        <f>IF($A92="","",IF(Jury!H99="","",Jury!H99))</f>
        <v/>
      </c>
      <c r="J92" s="157" t="str">
        <f>IF($A92="","",IF(Jury!I99="","",Jury!I99))</f>
        <v/>
      </c>
      <c r="K92" s="157" t="str">
        <f>IF($A92="","",IF(Jury!J99="","",Jury!J99))</f>
        <v/>
      </c>
      <c r="L92" s="157" t="str">
        <f>IF($A92="","",IF(Jury!K99="","",Jury!K99))</f>
        <v/>
      </c>
      <c r="M92" s="157" t="str">
        <f>IF($A92="","",IF(Jury!L99="","",Jury!L99))</f>
        <v/>
      </c>
      <c r="N92" s="157" t="str">
        <f>IF($A92="","",IF(Jury!M99="","",Jury!M99))</f>
        <v/>
      </c>
      <c r="O92" s="157" t="str">
        <f>IF($A92="","",IF(Jury!N99="","",Jury!N99))</f>
        <v/>
      </c>
      <c r="P92" s="157" t="str">
        <f>IF($A92="","",IF(Jury!O99="","",Jury!O99))</f>
        <v/>
      </c>
      <c r="Q92" s="157" t="str">
        <f>IF($A92="","",IF(Jury!P99="","",Jury!P99))</f>
        <v/>
      </c>
      <c r="R92" s="157" t="str">
        <f>IF($A92="","",IF(Jury!Q99="","",Jury!Q99))</f>
        <v/>
      </c>
      <c r="S92" s="157" t="str">
        <f>IF($A92="","",IF(Jury!R99="","",Jury!R99))</f>
        <v/>
      </c>
      <c r="T92" s="157" t="str">
        <f>IF($A92="","",IF(Jury!S99="","",Jury!S99))</f>
        <v/>
      </c>
      <c r="U92" s="157" t="str">
        <f>IF($A92="","",IF(Jury!T99="","",Jury!T99))</f>
        <v/>
      </c>
      <c r="V92" s="157" t="str">
        <f>IF($A92="","",IF(Jury!U99="","",Jury!U99))</f>
        <v/>
      </c>
      <c r="W92" s="157" t="str">
        <f>IF($A92="","",IF(Jury!V99="","",Jury!V99))</f>
        <v/>
      </c>
      <c r="X92" s="157" t="str">
        <f>IF($A92="","",IF(Jury!W99="","",Jury!W99))</f>
        <v/>
      </c>
      <c r="Y92" s="157" t="str">
        <f>IF($A92="","",IF(Jury!X99="","",Jury!X99))</f>
        <v/>
      </c>
      <c r="Z92" s="157" t="str">
        <f>IF($A92="","",IF(Jury!Y99="","",Jury!Y99))</f>
        <v/>
      </c>
      <c r="AA92" s="157" t="str">
        <f>IF($A92="","",IF(Jury!Z99="","",Jury!Z99))</f>
        <v/>
      </c>
      <c r="AB92" s="157" t="str">
        <f>IF($A92="","",IF(Jury!AA99="","",Jury!AA99))</f>
        <v/>
      </c>
    </row>
    <row r="93" spans="1:28" x14ac:dyDescent="0.2">
      <c r="A93" s="198" t="str">
        <f>IF(Jury!B100="","",Jury!A100)</f>
        <v/>
      </c>
      <c r="B93" s="157" t="str">
        <f>IF($A93="","",IF(Jury!B100="","",Jury!B100))</f>
        <v/>
      </c>
      <c r="C93" s="157" t="str">
        <f>IF($A93="","",IF(Jury!C100="","",Jury!C100))</f>
        <v/>
      </c>
      <c r="D93" s="157" t="str">
        <f>IF($A93="","",IF(Jury!D100="","",Jury!D100))</f>
        <v/>
      </c>
      <c r="E93" s="193" t="str">
        <f>IF(D93="","",'allg. Daten'!$C$6)</f>
        <v/>
      </c>
      <c r="F93" s="157" t="str">
        <f>IF($A93="","",IF(Jury!E100="","",Jury!E100))</f>
        <v/>
      </c>
      <c r="G93" s="157" t="str">
        <f>IF($A93="","",IF(Jury!F100="","",Jury!F100))</f>
        <v/>
      </c>
      <c r="H93" s="157" t="str">
        <f>IF($A93="","",IF(Jury!G100="","",Jury!G100))</f>
        <v/>
      </c>
      <c r="I93" s="157" t="str">
        <f>IF($A93="","",IF(Jury!H100="","",Jury!H100))</f>
        <v/>
      </c>
      <c r="J93" s="157" t="str">
        <f>IF($A93="","",IF(Jury!I100="","",Jury!I100))</f>
        <v/>
      </c>
      <c r="K93" s="157" t="str">
        <f>IF($A93="","",IF(Jury!J100="","",Jury!J100))</f>
        <v/>
      </c>
      <c r="L93" s="157" t="str">
        <f>IF($A93="","",IF(Jury!K100="","",Jury!K100))</f>
        <v/>
      </c>
      <c r="M93" s="157" t="str">
        <f>IF($A93="","",IF(Jury!L100="","",Jury!L100))</f>
        <v/>
      </c>
      <c r="N93" s="157" t="str">
        <f>IF($A93="","",IF(Jury!M100="","",Jury!M100))</f>
        <v/>
      </c>
      <c r="O93" s="157" t="str">
        <f>IF($A93="","",IF(Jury!N100="","",Jury!N100))</f>
        <v/>
      </c>
      <c r="P93" s="157" t="str">
        <f>IF($A93="","",IF(Jury!O100="","",Jury!O100))</f>
        <v/>
      </c>
      <c r="Q93" s="157" t="str">
        <f>IF($A93="","",IF(Jury!P100="","",Jury!P100))</f>
        <v/>
      </c>
      <c r="R93" s="157" t="str">
        <f>IF($A93="","",IF(Jury!Q100="","",Jury!Q100))</f>
        <v/>
      </c>
      <c r="S93" s="157" t="str">
        <f>IF($A93="","",IF(Jury!R100="","",Jury!R100))</f>
        <v/>
      </c>
      <c r="T93" s="157" t="str">
        <f>IF($A93="","",IF(Jury!S100="","",Jury!S100))</f>
        <v/>
      </c>
      <c r="U93" s="157" t="str">
        <f>IF($A93="","",IF(Jury!T100="","",Jury!T100))</f>
        <v/>
      </c>
      <c r="V93" s="157" t="str">
        <f>IF($A93="","",IF(Jury!U100="","",Jury!U100))</f>
        <v/>
      </c>
      <c r="W93" s="157" t="str">
        <f>IF($A93="","",IF(Jury!V100="","",Jury!V100))</f>
        <v/>
      </c>
      <c r="X93" s="157" t="str">
        <f>IF($A93="","",IF(Jury!W100="","",Jury!W100))</f>
        <v/>
      </c>
      <c r="Y93" s="157" t="str">
        <f>IF($A93="","",IF(Jury!X100="","",Jury!X100))</f>
        <v/>
      </c>
      <c r="Z93" s="157" t="str">
        <f>IF($A93="","",IF(Jury!Y100="","",Jury!Y100))</f>
        <v/>
      </c>
      <c r="AA93" s="157" t="str">
        <f>IF($A93="","",IF(Jury!Z100="","",Jury!Z100))</f>
        <v/>
      </c>
      <c r="AB93" s="157" t="str">
        <f>IF($A93="","",IF(Jury!AA100="","",Jury!AA100))</f>
        <v/>
      </c>
    </row>
    <row r="94" spans="1:28" x14ac:dyDescent="0.2">
      <c r="A94" s="198" t="str">
        <f>IF(Jury!B101="","",Jury!A101)</f>
        <v/>
      </c>
      <c r="B94" s="157" t="str">
        <f>IF($A94="","",IF(Jury!B101="","",Jury!B101))</f>
        <v/>
      </c>
      <c r="C94" s="157" t="str">
        <f>IF($A94="","",IF(Jury!C101="","",Jury!C101))</f>
        <v/>
      </c>
      <c r="D94" s="157" t="str">
        <f>IF($A94="","",IF(Jury!D101="","",Jury!D101))</f>
        <v/>
      </c>
      <c r="E94" s="193" t="str">
        <f>IF(D94="","",'allg. Daten'!$C$6)</f>
        <v/>
      </c>
      <c r="F94" s="157" t="str">
        <f>IF($A94="","",IF(Jury!E101="","",Jury!E101))</f>
        <v/>
      </c>
      <c r="G94" s="157" t="str">
        <f>IF($A94="","",IF(Jury!F101="","",Jury!F101))</f>
        <v/>
      </c>
      <c r="H94" s="157" t="str">
        <f>IF($A94="","",IF(Jury!G101="","",Jury!G101))</f>
        <v/>
      </c>
      <c r="I94" s="157" t="str">
        <f>IF($A94="","",IF(Jury!H101="","",Jury!H101))</f>
        <v/>
      </c>
      <c r="J94" s="157" t="str">
        <f>IF($A94="","",IF(Jury!I101="","",Jury!I101))</f>
        <v/>
      </c>
      <c r="K94" s="157" t="str">
        <f>IF($A94="","",IF(Jury!J101="","",Jury!J101))</f>
        <v/>
      </c>
      <c r="L94" s="157" t="str">
        <f>IF($A94="","",IF(Jury!K101="","",Jury!K101))</f>
        <v/>
      </c>
      <c r="M94" s="157" t="str">
        <f>IF($A94="","",IF(Jury!L101="","",Jury!L101))</f>
        <v/>
      </c>
      <c r="N94" s="157" t="str">
        <f>IF($A94="","",IF(Jury!M101="","",Jury!M101))</f>
        <v/>
      </c>
      <c r="O94" s="157" t="str">
        <f>IF($A94="","",IF(Jury!N101="","",Jury!N101))</f>
        <v/>
      </c>
      <c r="P94" s="157" t="str">
        <f>IF($A94="","",IF(Jury!O101="","",Jury!O101))</f>
        <v/>
      </c>
      <c r="Q94" s="157" t="str">
        <f>IF($A94="","",IF(Jury!P101="","",Jury!P101))</f>
        <v/>
      </c>
      <c r="R94" s="157" t="str">
        <f>IF($A94="","",IF(Jury!Q101="","",Jury!Q101))</f>
        <v/>
      </c>
      <c r="S94" s="157" t="str">
        <f>IF($A94="","",IF(Jury!R101="","",Jury!R101))</f>
        <v/>
      </c>
      <c r="T94" s="157" t="str">
        <f>IF($A94="","",IF(Jury!S101="","",Jury!S101))</f>
        <v/>
      </c>
      <c r="U94" s="157" t="str">
        <f>IF($A94="","",IF(Jury!T101="","",Jury!T101))</f>
        <v/>
      </c>
      <c r="V94" s="157" t="str">
        <f>IF($A94="","",IF(Jury!U101="","",Jury!U101))</f>
        <v/>
      </c>
      <c r="W94" s="157" t="str">
        <f>IF($A94="","",IF(Jury!V101="","",Jury!V101))</f>
        <v/>
      </c>
      <c r="X94" s="157" t="str">
        <f>IF($A94="","",IF(Jury!W101="","",Jury!W101))</f>
        <v/>
      </c>
      <c r="Y94" s="157" t="str">
        <f>IF($A94="","",IF(Jury!X101="","",Jury!X101))</f>
        <v/>
      </c>
      <c r="Z94" s="157" t="str">
        <f>IF($A94="","",IF(Jury!Y101="","",Jury!Y101))</f>
        <v/>
      </c>
      <c r="AA94" s="157" t="str">
        <f>IF($A94="","",IF(Jury!Z101="","",Jury!Z101))</f>
        <v/>
      </c>
      <c r="AB94" s="157" t="str">
        <f>IF($A94="","",IF(Jury!AA101="","",Jury!AA101))</f>
        <v/>
      </c>
    </row>
    <row r="95" spans="1:28" x14ac:dyDescent="0.2">
      <c r="A95" s="198" t="str">
        <f>IF(Jury!B102="","",Jury!A102)</f>
        <v/>
      </c>
      <c r="B95" s="157" t="str">
        <f>IF($A95="","",IF(Jury!B102="","",Jury!B102))</f>
        <v/>
      </c>
      <c r="C95" s="157" t="str">
        <f>IF($A95="","",IF(Jury!C102="","",Jury!C102))</f>
        <v/>
      </c>
      <c r="D95" s="157" t="str">
        <f>IF($A95="","",IF(Jury!D102="","",Jury!D102))</f>
        <v/>
      </c>
      <c r="E95" s="193" t="str">
        <f>IF(D95="","",'allg. Daten'!$C$6)</f>
        <v/>
      </c>
      <c r="F95" s="157" t="str">
        <f>IF($A95="","",IF(Jury!E102="","",Jury!E102))</f>
        <v/>
      </c>
      <c r="G95" s="157" t="str">
        <f>IF($A95="","",IF(Jury!F102="","",Jury!F102))</f>
        <v/>
      </c>
      <c r="H95" s="157" t="str">
        <f>IF($A95="","",IF(Jury!G102="","",Jury!G102))</f>
        <v/>
      </c>
      <c r="I95" s="157" t="str">
        <f>IF($A95="","",IF(Jury!H102="","",Jury!H102))</f>
        <v/>
      </c>
      <c r="J95" s="157" t="str">
        <f>IF($A95="","",IF(Jury!I102="","",Jury!I102))</f>
        <v/>
      </c>
      <c r="K95" s="157" t="str">
        <f>IF($A95="","",IF(Jury!J102="","",Jury!J102))</f>
        <v/>
      </c>
      <c r="L95" s="157" t="str">
        <f>IF($A95="","",IF(Jury!K102="","",Jury!K102))</f>
        <v/>
      </c>
      <c r="M95" s="157" t="str">
        <f>IF($A95="","",IF(Jury!L102="","",Jury!L102))</f>
        <v/>
      </c>
      <c r="N95" s="157" t="str">
        <f>IF($A95="","",IF(Jury!M102="","",Jury!M102))</f>
        <v/>
      </c>
      <c r="O95" s="157" t="str">
        <f>IF($A95="","",IF(Jury!N102="","",Jury!N102))</f>
        <v/>
      </c>
      <c r="P95" s="157" t="str">
        <f>IF($A95="","",IF(Jury!O102="","",Jury!O102))</f>
        <v/>
      </c>
      <c r="Q95" s="157" t="str">
        <f>IF($A95="","",IF(Jury!P102="","",Jury!P102))</f>
        <v/>
      </c>
      <c r="R95" s="157" t="str">
        <f>IF($A95="","",IF(Jury!Q102="","",Jury!Q102))</f>
        <v/>
      </c>
      <c r="S95" s="157" t="str">
        <f>IF($A95="","",IF(Jury!R102="","",Jury!R102))</f>
        <v/>
      </c>
      <c r="T95" s="157" t="str">
        <f>IF($A95="","",IF(Jury!S102="","",Jury!S102))</f>
        <v/>
      </c>
      <c r="U95" s="157" t="str">
        <f>IF($A95="","",IF(Jury!T102="","",Jury!T102))</f>
        <v/>
      </c>
      <c r="V95" s="157" t="str">
        <f>IF($A95="","",IF(Jury!U102="","",Jury!U102))</f>
        <v/>
      </c>
      <c r="W95" s="157" t="str">
        <f>IF($A95="","",IF(Jury!V102="","",Jury!V102))</f>
        <v/>
      </c>
      <c r="X95" s="157" t="str">
        <f>IF($A95="","",IF(Jury!W102="","",Jury!W102))</f>
        <v/>
      </c>
      <c r="Y95" s="157" t="str">
        <f>IF($A95="","",IF(Jury!X102="","",Jury!X102))</f>
        <v/>
      </c>
      <c r="Z95" s="157" t="str">
        <f>IF($A95="","",IF(Jury!Y102="","",Jury!Y102))</f>
        <v/>
      </c>
      <c r="AA95" s="157" t="str">
        <f>IF($A95="","",IF(Jury!Z102="","",Jury!Z102))</f>
        <v/>
      </c>
      <c r="AB95" s="157" t="str">
        <f>IF($A95="","",IF(Jury!AA102="","",Jury!AA102))</f>
        <v/>
      </c>
    </row>
    <row r="96" spans="1:28" x14ac:dyDescent="0.2">
      <c r="A96" s="198" t="str">
        <f>IF(Jury!B103="","",Jury!A103)</f>
        <v/>
      </c>
      <c r="B96" s="157" t="str">
        <f>IF($A96="","",IF(Jury!B103="","",Jury!B103))</f>
        <v/>
      </c>
      <c r="C96" s="157" t="str">
        <f>IF($A96="","",IF(Jury!C103="","",Jury!C103))</f>
        <v/>
      </c>
      <c r="D96" s="157" t="str">
        <f>IF($A96="","",IF(Jury!D103="","",Jury!D103))</f>
        <v/>
      </c>
      <c r="E96" s="193" t="str">
        <f>IF(D96="","",'allg. Daten'!$C$6)</f>
        <v/>
      </c>
      <c r="F96" s="157" t="str">
        <f>IF($A96="","",IF(Jury!E103="","",Jury!E103))</f>
        <v/>
      </c>
      <c r="G96" s="157" t="str">
        <f>IF($A96="","",IF(Jury!F103="","",Jury!F103))</f>
        <v/>
      </c>
      <c r="H96" s="157" t="str">
        <f>IF($A96="","",IF(Jury!G103="","",Jury!G103))</f>
        <v/>
      </c>
      <c r="I96" s="157" t="str">
        <f>IF($A96="","",IF(Jury!H103="","",Jury!H103))</f>
        <v/>
      </c>
      <c r="J96" s="157" t="str">
        <f>IF($A96="","",IF(Jury!I103="","",Jury!I103))</f>
        <v/>
      </c>
      <c r="K96" s="157" t="str">
        <f>IF($A96="","",IF(Jury!J103="","",Jury!J103))</f>
        <v/>
      </c>
      <c r="L96" s="157" t="str">
        <f>IF($A96="","",IF(Jury!K103="","",Jury!K103))</f>
        <v/>
      </c>
      <c r="M96" s="157" t="str">
        <f>IF($A96="","",IF(Jury!L103="","",Jury!L103))</f>
        <v/>
      </c>
      <c r="N96" s="157" t="str">
        <f>IF($A96="","",IF(Jury!M103="","",Jury!M103))</f>
        <v/>
      </c>
      <c r="O96" s="157" t="str">
        <f>IF($A96="","",IF(Jury!N103="","",Jury!N103))</f>
        <v/>
      </c>
      <c r="P96" s="157" t="str">
        <f>IF($A96="","",IF(Jury!O103="","",Jury!O103))</f>
        <v/>
      </c>
      <c r="Q96" s="157" t="str">
        <f>IF($A96="","",IF(Jury!P103="","",Jury!P103))</f>
        <v/>
      </c>
      <c r="R96" s="157" t="str">
        <f>IF($A96="","",IF(Jury!Q103="","",Jury!Q103))</f>
        <v/>
      </c>
      <c r="S96" s="157" t="str">
        <f>IF($A96="","",IF(Jury!R103="","",Jury!R103))</f>
        <v/>
      </c>
      <c r="T96" s="157" t="str">
        <f>IF($A96="","",IF(Jury!S103="","",Jury!S103))</f>
        <v/>
      </c>
      <c r="U96" s="157" t="str">
        <f>IF($A96="","",IF(Jury!T103="","",Jury!T103))</f>
        <v/>
      </c>
      <c r="V96" s="157" t="str">
        <f>IF($A96="","",IF(Jury!U103="","",Jury!U103))</f>
        <v/>
      </c>
      <c r="W96" s="157" t="str">
        <f>IF($A96="","",IF(Jury!V103="","",Jury!V103))</f>
        <v/>
      </c>
      <c r="X96" s="157" t="str">
        <f>IF($A96="","",IF(Jury!W103="","",Jury!W103))</f>
        <v/>
      </c>
      <c r="Y96" s="157" t="str">
        <f>IF($A96="","",IF(Jury!X103="","",Jury!X103))</f>
        <v/>
      </c>
      <c r="Z96" s="157" t="str">
        <f>IF($A96="","",IF(Jury!Y103="","",Jury!Y103))</f>
        <v/>
      </c>
      <c r="AA96" s="157" t="str">
        <f>IF($A96="","",IF(Jury!Z103="","",Jury!Z103))</f>
        <v/>
      </c>
      <c r="AB96" s="157" t="str">
        <f>IF($A96="","",IF(Jury!AA103="","",Jury!AA103))</f>
        <v/>
      </c>
    </row>
    <row r="97" spans="1:28" x14ac:dyDescent="0.2">
      <c r="A97" s="198" t="str">
        <f>IF(Jury!B104="","",Jury!A104)</f>
        <v/>
      </c>
      <c r="B97" s="157" t="str">
        <f>IF($A97="","",IF(Jury!B104="","",Jury!B104))</f>
        <v/>
      </c>
      <c r="C97" s="157" t="str">
        <f>IF($A97="","",IF(Jury!C104="","",Jury!C104))</f>
        <v/>
      </c>
      <c r="D97" s="157" t="str">
        <f>IF($A97="","",IF(Jury!D104="","",Jury!D104))</f>
        <v/>
      </c>
      <c r="E97" s="193" t="str">
        <f>IF(D97="","",'allg. Daten'!$C$6)</f>
        <v/>
      </c>
      <c r="F97" s="157" t="str">
        <f>IF($A97="","",IF(Jury!E104="","",Jury!E104))</f>
        <v/>
      </c>
      <c r="G97" s="157" t="str">
        <f>IF($A97="","",IF(Jury!F104="","",Jury!F104))</f>
        <v/>
      </c>
      <c r="H97" s="157" t="str">
        <f>IF($A97="","",IF(Jury!G104="","",Jury!G104))</f>
        <v/>
      </c>
      <c r="I97" s="157" t="str">
        <f>IF($A97="","",IF(Jury!H104="","",Jury!H104))</f>
        <v/>
      </c>
      <c r="J97" s="157" t="str">
        <f>IF($A97="","",IF(Jury!I104="","",Jury!I104))</f>
        <v/>
      </c>
      <c r="K97" s="157" t="str">
        <f>IF($A97="","",IF(Jury!J104="","",Jury!J104))</f>
        <v/>
      </c>
      <c r="L97" s="157" t="str">
        <f>IF($A97="","",IF(Jury!K104="","",Jury!K104))</f>
        <v/>
      </c>
      <c r="M97" s="157" t="str">
        <f>IF($A97="","",IF(Jury!L104="","",Jury!L104))</f>
        <v/>
      </c>
      <c r="N97" s="157" t="str">
        <f>IF($A97="","",IF(Jury!M104="","",Jury!M104))</f>
        <v/>
      </c>
      <c r="O97" s="157" t="str">
        <f>IF($A97="","",IF(Jury!N104="","",Jury!N104))</f>
        <v/>
      </c>
      <c r="P97" s="157" t="str">
        <f>IF($A97="","",IF(Jury!O104="","",Jury!O104))</f>
        <v/>
      </c>
      <c r="Q97" s="157" t="str">
        <f>IF($A97="","",IF(Jury!P104="","",Jury!P104))</f>
        <v/>
      </c>
      <c r="R97" s="157" t="str">
        <f>IF($A97="","",IF(Jury!Q104="","",Jury!Q104))</f>
        <v/>
      </c>
      <c r="S97" s="157" t="str">
        <f>IF($A97="","",IF(Jury!R104="","",Jury!R104))</f>
        <v/>
      </c>
      <c r="T97" s="157" t="str">
        <f>IF($A97="","",IF(Jury!S104="","",Jury!S104))</f>
        <v/>
      </c>
      <c r="U97" s="157" t="str">
        <f>IF($A97="","",IF(Jury!T104="","",Jury!T104))</f>
        <v/>
      </c>
      <c r="V97" s="157" t="str">
        <f>IF($A97="","",IF(Jury!U104="","",Jury!U104))</f>
        <v/>
      </c>
      <c r="W97" s="157" t="str">
        <f>IF($A97="","",IF(Jury!V104="","",Jury!V104))</f>
        <v/>
      </c>
      <c r="X97" s="157" t="str">
        <f>IF($A97="","",IF(Jury!W104="","",Jury!W104))</f>
        <v/>
      </c>
      <c r="Y97" s="157" t="str">
        <f>IF($A97="","",IF(Jury!X104="","",Jury!X104))</f>
        <v/>
      </c>
      <c r="Z97" s="157" t="str">
        <f>IF($A97="","",IF(Jury!Y104="","",Jury!Y104))</f>
        <v/>
      </c>
      <c r="AA97" s="157" t="str">
        <f>IF($A97="","",IF(Jury!Z104="","",Jury!Z104))</f>
        <v/>
      </c>
      <c r="AB97" s="157" t="str">
        <f>IF($A97="","",IF(Jury!AA104="","",Jury!AA104))</f>
        <v/>
      </c>
    </row>
    <row r="98" spans="1:28" x14ac:dyDescent="0.2">
      <c r="A98" s="198" t="str">
        <f>IF(Jury!B105="","",Jury!A105)</f>
        <v/>
      </c>
      <c r="B98" s="157" t="str">
        <f>IF($A98="","",IF(Jury!B105="","",Jury!B105))</f>
        <v/>
      </c>
      <c r="C98" s="157" t="str">
        <f>IF($A98="","",IF(Jury!C105="","",Jury!C105))</f>
        <v/>
      </c>
      <c r="D98" s="157" t="str">
        <f>IF($A98="","",IF(Jury!D105="","",Jury!D105))</f>
        <v/>
      </c>
      <c r="E98" s="193" t="str">
        <f>IF(D98="","",'allg. Daten'!$C$6)</f>
        <v/>
      </c>
      <c r="F98" s="157" t="str">
        <f>IF($A98="","",IF(Jury!E105="","",Jury!E105))</f>
        <v/>
      </c>
      <c r="G98" s="157" t="str">
        <f>IF($A98="","",IF(Jury!F105="","",Jury!F105))</f>
        <v/>
      </c>
      <c r="H98" s="157" t="str">
        <f>IF($A98="","",IF(Jury!G105="","",Jury!G105))</f>
        <v/>
      </c>
      <c r="I98" s="157" t="str">
        <f>IF($A98="","",IF(Jury!H105="","",Jury!H105))</f>
        <v/>
      </c>
      <c r="J98" s="157" t="str">
        <f>IF($A98="","",IF(Jury!I105="","",Jury!I105))</f>
        <v/>
      </c>
      <c r="K98" s="157" t="str">
        <f>IF($A98="","",IF(Jury!J105="","",Jury!J105))</f>
        <v/>
      </c>
      <c r="L98" s="157" t="str">
        <f>IF($A98="","",IF(Jury!K105="","",Jury!K105))</f>
        <v/>
      </c>
      <c r="M98" s="157" t="str">
        <f>IF($A98="","",IF(Jury!L105="","",Jury!L105))</f>
        <v/>
      </c>
      <c r="N98" s="157" t="str">
        <f>IF($A98="","",IF(Jury!M105="","",Jury!M105))</f>
        <v/>
      </c>
      <c r="O98" s="157" t="str">
        <f>IF($A98="","",IF(Jury!N105="","",Jury!N105))</f>
        <v/>
      </c>
      <c r="P98" s="157" t="str">
        <f>IF($A98="","",IF(Jury!O105="","",Jury!O105))</f>
        <v/>
      </c>
      <c r="Q98" s="157" t="str">
        <f>IF($A98="","",IF(Jury!P105="","",Jury!P105))</f>
        <v/>
      </c>
      <c r="R98" s="157" t="str">
        <f>IF($A98="","",IF(Jury!Q105="","",Jury!Q105))</f>
        <v/>
      </c>
      <c r="S98" s="157" t="str">
        <f>IF($A98="","",IF(Jury!R105="","",Jury!R105))</f>
        <v/>
      </c>
      <c r="T98" s="157" t="str">
        <f>IF($A98="","",IF(Jury!S105="","",Jury!S105))</f>
        <v/>
      </c>
      <c r="U98" s="157" t="str">
        <f>IF($A98="","",IF(Jury!T105="","",Jury!T105))</f>
        <v/>
      </c>
      <c r="V98" s="157" t="str">
        <f>IF($A98="","",IF(Jury!U105="","",Jury!U105))</f>
        <v/>
      </c>
      <c r="W98" s="157" t="str">
        <f>IF($A98="","",IF(Jury!V105="","",Jury!V105))</f>
        <v/>
      </c>
      <c r="X98" s="157" t="str">
        <f>IF($A98="","",IF(Jury!W105="","",Jury!W105))</f>
        <v/>
      </c>
      <c r="Y98" s="157" t="str">
        <f>IF($A98="","",IF(Jury!X105="","",Jury!X105))</f>
        <v/>
      </c>
      <c r="Z98" s="157" t="str">
        <f>IF($A98="","",IF(Jury!Y105="","",Jury!Y105))</f>
        <v/>
      </c>
      <c r="AA98" s="157" t="str">
        <f>IF($A98="","",IF(Jury!Z105="","",Jury!Z105))</f>
        <v/>
      </c>
      <c r="AB98" s="157" t="str">
        <f>IF($A98="","",IF(Jury!AA105="","",Jury!AA105))</f>
        <v/>
      </c>
    </row>
    <row r="99" spans="1:28" x14ac:dyDescent="0.2">
      <c r="A99" s="198" t="str">
        <f>IF(Jury!B106="","",Jury!A106)</f>
        <v/>
      </c>
      <c r="B99" s="157" t="str">
        <f>IF($A99="","",IF(Jury!B106="","",Jury!B106))</f>
        <v/>
      </c>
      <c r="C99" s="157" t="str">
        <f>IF($A99="","",IF(Jury!C106="","",Jury!C106))</f>
        <v/>
      </c>
      <c r="D99" s="157" t="str">
        <f>IF($A99="","",IF(Jury!D106="","",Jury!D106))</f>
        <v/>
      </c>
      <c r="E99" s="193" t="str">
        <f>IF(D99="","",'allg. Daten'!$C$6)</f>
        <v/>
      </c>
      <c r="F99" s="157" t="str">
        <f>IF($A99="","",IF(Jury!E106="","",Jury!E106))</f>
        <v/>
      </c>
      <c r="G99" s="157" t="str">
        <f>IF($A99="","",IF(Jury!F106="","",Jury!F106))</f>
        <v/>
      </c>
      <c r="H99" s="157" t="str">
        <f>IF($A99="","",IF(Jury!G106="","",Jury!G106))</f>
        <v/>
      </c>
      <c r="I99" s="157" t="str">
        <f>IF($A99="","",IF(Jury!H106="","",Jury!H106))</f>
        <v/>
      </c>
      <c r="J99" s="157" t="str">
        <f>IF($A99="","",IF(Jury!I106="","",Jury!I106))</f>
        <v/>
      </c>
      <c r="K99" s="157" t="str">
        <f>IF($A99="","",IF(Jury!J106="","",Jury!J106))</f>
        <v/>
      </c>
      <c r="L99" s="157" t="str">
        <f>IF($A99="","",IF(Jury!K106="","",Jury!K106))</f>
        <v/>
      </c>
      <c r="M99" s="157" t="str">
        <f>IF($A99="","",IF(Jury!L106="","",Jury!L106))</f>
        <v/>
      </c>
      <c r="N99" s="157" t="str">
        <f>IF($A99="","",IF(Jury!M106="","",Jury!M106))</f>
        <v/>
      </c>
      <c r="O99" s="157" t="str">
        <f>IF($A99="","",IF(Jury!N106="","",Jury!N106))</f>
        <v/>
      </c>
      <c r="P99" s="157" t="str">
        <f>IF($A99="","",IF(Jury!O106="","",Jury!O106))</f>
        <v/>
      </c>
      <c r="Q99" s="157" t="str">
        <f>IF($A99="","",IF(Jury!P106="","",Jury!P106))</f>
        <v/>
      </c>
      <c r="R99" s="157" t="str">
        <f>IF($A99="","",IF(Jury!Q106="","",Jury!Q106))</f>
        <v/>
      </c>
      <c r="S99" s="157" t="str">
        <f>IF($A99="","",IF(Jury!R106="","",Jury!R106))</f>
        <v/>
      </c>
      <c r="T99" s="157" t="str">
        <f>IF($A99="","",IF(Jury!S106="","",Jury!S106))</f>
        <v/>
      </c>
      <c r="U99" s="157" t="str">
        <f>IF($A99="","",IF(Jury!T106="","",Jury!T106))</f>
        <v/>
      </c>
      <c r="V99" s="157" t="str">
        <f>IF($A99="","",IF(Jury!U106="","",Jury!U106))</f>
        <v/>
      </c>
      <c r="W99" s="157" t="str">
        <f>IF($A99="","",IF(Jury!V106="","",Jury!V106))</f>
        <v/>
      </c>
      <c r="X99" s="157" t="str">
        <f>IF($A99="","",IF(Jury!W106="","",Jury!W106))</f>
        <v/>
      </c>
      <c r="Y99" s="157" t="str">
        <f>IF($A99="","",IF(Jury!X106="","",Jury!X106))</f>
        <v/>
      </c>
      <c r="Z99" s="157" t="str">
        <f>IF($A99="","",IF(Jury!Y106="","",Jury!Y106))</f>
        <v/>
      </c>
      <c r="AA99" s="157" t="str">
        <f>IF($A99="","",IF(Jury!Z106="","",Jury!Z106))</f>
        <v/>
      </c>
      <c r="AB99" s="157" t="str">
        <f>IF($A99="","",IF(Jury!AA106="","",Jury!AA106))</f>
        <v/>
      </c>
    </row>
    <row r="100" spans="1:28" x14ac:dyDescent="0.2">
      <c r="A100" s="198" t="str">
        <f>IF(Jury!B107="","",Jury!A107)</f>
        <v/>
      </c>
      <c r="B100" s="157" t="str">
        <f>IF($A100="","",IF(Jury!B107="","",Jury!B107))</f>
        <v/>
      </c>
      <c r="C100" s="157" t="str">
        <f>IF($A100="","",IF(Jury!C107="","",Jury!C107))</f>
        <v/>
      </c>
      <c r="D100" s="157" t="str">
        <f>IF($A100="","",IF(Jury!D107="","",Jury!D107))</f>
        <v/>
      </c>
      <c r="E100" s="193" t="str">
        <f>IF(D100="","",'allg. Daten'!$C$6)</f>
        <v/>
      </c>
      <c r="F100" s="157" t="str">
        <f>IF($A100="","",IF(Jury!E107="","",Jury!E107))</f>
        <v/>
      </c>
      <c r="G100" s="157" t="str">
        <f>IF($A100="","",IF(Jury!F107="","",Jury!F107))</f>
        <v/>
      </c>
      <c r="H100" s="157" t="str">
        <f>IF($A100="","",IF(Jury!G107="","",Jury!G107))</f>
        <v/>
      </c>
      <c r="I100" s="157" t="str">
        <f>IF($A100="","",IF(Jury!H107="","",Jury!H107))</f>
        <v/>
      </c>
      <c r="J100" s="157" t="str">
        <f>IF($A100="","",IF(Jury!I107="","",Jury!I107))</f>
        <v/>
      </c>
      <c r="K100" s="157" t="str">
        <f>IF($A100="","",IF(Jury!J107="","",Jury!J107))</f>
        <v/>
      </c>
      <c r="L100" s="157" t="str">
        <f>IF($A100="","",IF(Jury!K107="","",Jury!K107))</f>
        <v/>
      </c>
      <c r="M100" s="157" t="str">
        <f>IF($A100="","",IF(Jury!L107="","",Jury!L107))</f>
        <v/>
      </c>
      <c r="N100" s="157" t="str">
        <f>IF($A100="","",IF(Jury!M107="","",Jury!M107))</f>
        <v/>
      </c>
      <c r="O100" s="157" t="str">
        <f>IF($A100="","",IF(Jury!N107="","",Jury!N107))</f>
        <v/>
      </c>
      <c r="P100" s="157" t="str">
        <f>IF($A100="","",IF(Jury!O107="","",Jury!O107))</f>
        <v/>
      </c>
      <c r="Q100" s="157" t="str">
        <f>IF($A100="","",IF(Jury!P107="","",Jury!P107))</f>
        <v/>
      </c>
      <c r="R100" s="157" t="str">
        <f>IF($A100="","",IF(Jury!Q107="","",Jury!Q107))</f>
        <v/>
      </c>
      <c r="S100" s="157" t="str">
        <f>IF($A100="","",IF(Jury!R107="","",Jury!R107))</f>
        <v/>
      </c>
      <c r="T100" s="157" t="str">
        <f>IF($A100="","",IF(Jury!S107="","",Jury!S107))</f>
        <v/>
      </c>
      <c r="U100" s="157" t="str">
        <f>IF($A100="","",IF(Jury!T107="","",Jury!T107))</f>
        <v/>
      </c>
      <c r="V100" s="157" t="str">
        <f>IF($A100="","",IF(Jury!U107="","",Jury!U107))</f>
        <v/>
      </c>
      <c r="W100" s="157" t="str">
        <f>IF($A100="","",IF(Jury!V107="","",Jury!V107))</f>
        <v/>
      </c>
      <c r="X100" s="157" t="str">
        <f>IF($A100="","",IF(Jury!W107="","",Jury!W107))</f>
        <v/>
      </c>
      <c r="Y100" s="157" t="str">
        <f>IF($A100="","",IF(Jury!X107="","",Jury!X107))</f>
        <v/>
      </c>
      <c r="Z100" s="157" t="str">
        <f>IF($A100="","",IF(Jury!Y107="","",Jury!Y107))</f>
        <v/>
      </c>
      <c r="AA100" s="157" t="str">
        <f>IF($A100="","",IF(Jury!Z107="","",Jury!Z107))</f>
        <v/>
      </c>
      <c r="AB100" s="157" t="str">
        <f>IF($A100="","",IF(Jury!AA107="","",Jury!AA107))</f>
        <v/>
      </c>
    </row>
    <row r="101" spans="1:28" x14ac:dyDescent="0.2">
      <c r="A101" s="198" t="str">
        <f>IF(Jury!B108="","",Jury!A108)</f>
        <v/>
      </c>
      <c r="B101" s="157" t="str">
        <f>IF($A101="","",IF(Jury!B108="","",Jury!B108))</f>
        <v/>
      </c>
      <c r="C101" s="157" t="str">
        <f>IF($A101="","",IF(Jury!C108="","",Jury!C108))</f>
        <v/>
      </c>
      <c r="D101" s="157" t="str">
        <f>IF($A101="","",IF(Jury!D108="","",Jury!D108))</f>
        <v/>
      </c>
      <c r="E101" s="193" t="str">
        <f>IF(D101="","",'allg. Daten'!$C$6)</f>
        <v/>
      </c>
      <c r="F101" s="157" t="str">
        <f>IF($A101="","",IF(Jury!E108="","",Jury!E108))</f>
        <v/>
      </c>
      <c r="G101" s="157" t="str">
        <f>IF($A101="","",IF(Jury!F108="","",Jury!F108))</f>
        <v/>
      </c>
      <c r="H101" s="157" t="str">
        <f>IF($A101="","",IF(Jury!G108="","",Jury!G108))</f>
        <v/>
      </c>
      <c r="I101" s="157" t="str">
        <f>IF($A101="","",IF(Jury!H108="","",Jury!H108))</f>
        <v/>
      </c>
      <c r="J101" s="157" t="str">
        <f>IF($A101="","",IF(Jury!I108="","",Jury!I108))</f>
        <v/>
      </c>
      <c r="K101" s="157" t="str">
        <f>IF($A101="","",IF(Jury!J108="","",Jury!J108))</f>
        <v/>
      </c>
      <c r="L101" s="157" t="str">
        <f>IF($A101="","",IF(Jury!K108="","",Jury!K108))</f>
        <v/>
      </c>
      <c r="M101" s="157" t="str">
        <f>IF($A101="","",IF(Jury!L108="","",Jury!L108))</f>
        <v/>
      </c>
      <c r="N101" s="157" t="str">
        <f>IF($A101="","",IF(Jury!M108="","",Jury!M108))</f>
        <v/>
      </c>
      <c r="O101" s="157" t="str">
        <f>IF($A101="","",IF(Jury!N108="","",Jury!N108))</f>
        <v/>
      </c>
      <c r="P101" s="157" t="str">
        <f>IF($A101="","",IF(Jury!O108="","",Jury!O108))</f>
        <v/>
      </c>
      <c r="Q101" s="157" t="str">
        <f>IF($A101="","",IF(Jury!P108="","",Jury!P108))</f>
        <v/>
      </c>
      <c r="R101" s="157" t="str">
        <f>IF($A101="","",IF(Jury!Q108="","",Jury!Q108))</f>
        <v/>
      </c>
      <c r="S101" s="157" t="str">
        <f>IF($A101="","",IF(Jury!R108="","",Jury!R108))</f>
        <v/>
      </c>
      <c r="T101" s="157" t="str">
        <f>IF($A101="","",IF(Jury!S108="","",Jury!S108))</f>
        <v/>
      </c>
    </row>
    <row r="102" spans="1:28" x14ac:dyDescent="0.2">
      <c r="A102" s="198" t="str">
        <f>IF(Jury!B109="","",Jury!A109)</f>
        <v/>
      </c>
      <c r="B102" s="157" t="str">
        <f>IF($A102="","",IF(Jury!B109="","",Jury!B109))</f>
        <v/>
      </c>
      <c r="C102" s="157" t="str">
        <f>IF($A102="","",IF(Jury!C109="","",Jury!C109))</f>
        <v/>
      </c>
      <c r="D102" s="157" t="str">
        <f>IF($A102="","",IF(Jury!D109="","",Jury!D109))</f>
        <v/>
      </c>
      <c r="E102" s="193" t="str">
        <f>IF(D102="","",'allg. Daten'!$C$6)</f>
        <v/>
      </c>
      <c r="F102" s="157" t="str">
        <f>IF($A102="","",IF(Jury!E109="","",Jury!E109))</f>
        <v/>
      </c>
      <c r="G102" s="157" t="str">
        <f>IF($A102="","",IF(Jury!F109="","",Jury!F109))</f>
        <v/>
      </c>
      <c r="H102" s="157" t="str">
        <f>IF($A102="","",IF(Jury!G109="","",Jury!G109))</f>
        <v/>
      </c>
      <c r="I102" s="157" t="str">
        <f>IF($A102="","",IF(Jury!H109="","",Jury!H109))</f>
        <v/>
      </c>
      <c r="J102" s="157" t="str">
        <f>IF($A102="","",IF(Jury!I109="","",Jury!I109))</f>
        <v/>
      </c>
      <c r="K102" s="157" t="str">
        <f>IF($A102="","",IF(Jury!J109="","",Jury!J109))</f>
        <v/>
      </c>
      <c r="L102" s="157" t="str">
        <f>IF($A102="","",IF(Jury!K109="","",Jury!K109))</f>
        <v/>
      </c>
      <c r="M102" s="157" t="str">
        <f>IF($A102="","",IF(Jury!L109="","",Jury!L109))</f>
        <v/>
      </c>
      <c r="N102" s="157" t="str">
        <f>IF($A102="","",IF(Jury!M109="","",Jury!M109))</f>
        <v/>
      </c>
      <c r="O102" s="157" t="str">
        <f>IF($A102="","",IF(Jury!N109="","",Jury!N109))</f>
        <v/>
      </c>
      <c r="P102" s="157" t="str">
        <f>IF($A102="","",IF(Jury!O109="","",Jury!O109))</f>
        <v/>
      </c>
      <c r="Q102" s="157" t="str">
        <f>IF($A102="","",IF(Jury!P109="","",Jury!P109))</f>
        <v/>
      </c>
      <c r="R102" s="157" t="str">
        <f>IF($A102="","",IF(Jury!Q109="","",Jury!Q109))</f>
        <v/>
      </c>
      <c r="S102" s="157" t="str">
        <f>IF($A102="","",IF(Jury!R109="","",Jury!R109))</f>
        <v/>
      </c>
      <c r="T102" s="157" t="str">
        <f>IF($A102="","",IF(Jury!S109="","",Jury!S109))</f>
        <v/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CE3753"/>
  <sheetViews>
    <sheetView showGridLines="0" showRowColHeaders="0" zoomScaleNormal="100" zoomScaleSheetLayoutView="100" workbookViewId="0" xr3:uid="{958C4451-9541-5A59-BF78-D2F731DF1C81}">
      <selection activeCell="B10" sqref="B10"/>
    </sheetView>
  </sheetViews>
  <sheetFormatPr defaultColWidth="10.89453125" defaultRowHeight="12.75" x14ac:dyDescent="0.2"/>
  <cols>
    <col min="1" max="1" width="4.03515625" style="83" bestFit="1" customWidth="1"/>
    <col min="2" max="2" width="20.4453125" style="83" customWidth="1"/>
    <col min="3" max="3" width="17.484375" style="83" customWidth="1"/>
    <col min="4" max="4" width="5.37890625" style="83" customWidth="1"/>
    <col min="5" max="5" width="10.22265625" style="83" customWidth="1"/>
    <col min="6" max="6" width="8.33984375" style="49" customWidth="1"/>
    <col min="7" max="10" width="5.6484375" style="49" hidden="1" customWidth="1"/>
    <col min="11" max="11" width="5.6484375" style="87" hidden="1" customWidth="1"/>
    <col min="12" max="24" width="5.6484375" style="49" hidden="1" customWidth="1"/>
    <col min="25" max="25" width="6.3203125" style="88" customWidth="1"/>
    <col min="26" max="26" width="5.6484375" style="88" hidden="1" customWidth="1"/>
    <col min="27" max="30" width="5.6484375" style="88" customWidth="1"/>
    <col min="31" max="31" width="7.12890625" style="49" customWidth="1"/>
    <col min="32" max="32" width="21.1171875" style="49" customWidth="1"/>
    <col min="33" max="33" width="5.6484375" style="49" customWidth="1"/>
    <col min="34" max="34" width="8.33984375" style="49" hidden="1" customWidth="1"/>
    <col min="35" max="35" width="7.3984375" style="49" hidden="1" customWidth="1"/>
    <col min="36" max="39" width="5.6484375" style="49" hidden="1" customWidth="1"/>
    <col min="40" max="40" width="6.9921875" style="49" hidden="1" customWidth="1"/>
    <col min="41" max="41" width="5.6484375" style="90" hidden="1" customWidth="1"/>
    <col min="42" max="42" width="6.1875" style="90" hidden="1" customWidth="1"/>
    <col min="43" max="46" width="5.6484375" style="90" hidden="1" customWidth="1"/>
    <col min="47" max="48" width="5.6484375" style="91" hidden="1" customWidth="1"/>
    <col min="49" max="49" width="9.953125" style="91" hidden="1" customWidth="1"/>
    <col min="50" max="59" width="10.89453125" style="91" hidden="1" customWidth="1"/>
    <col min="60" max="60" width="16.41015625" style="91" hidden="1" customWidth="1"/>
    <col min="61" max="61" width="20.3125" style="91" hidden="1" customWidth="1"/>
    <col min="62" max="62" width="17.890625" style="91" hidden="1" customWidth="1"/>
    <col min="63" max="71" width="2.82421875" style="91" hidden="1" customWidth="1"/>
    <col min="72" max="76" width="4.4375" style="91" hidden="1" customWidth="1"/>
    <col min="77" max="77" width="11.1640625" style="91" hidden="1" customWidth="1"/>
    <col min="78" max="78" width="13.71875" style="91" hidden="1" customWidth="1"/>
    <col min="79" max="79" width="11.8359375" style="91" hidden="1" customWidth="1"/>
    <col min="80" max="81" width="17.75390625" style="91" hidden="1" customWidth="1"/>
    <col min="82" max="82" width="10.89453125" style="92" hidden="1" customWidth="1"/>
    <col min="83" max="83" width="29.99609375" style="93" hidden="1" customWidth="1"/>
    <col min="84" max="16384" width="10.89453125" style="91"/>
  </cols>
  <sheetData>
    <row r="1" spans="1:83" s="14" customFormat="1" ht="38.1" customHeight="1" thickTop="1" thickBot="1" x14ac:dyDescent="0.25">
      <c r="A1" s="274" t="str">
        <f>'allg. Daten'!A1</f>
        <v>11. Deutsche Meisterschaft Freestyle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6"/>
      <c r="AG1" s="276"/>
      <c r="AH1" s="11"/>
      <c r="AI1" s="12" t="s">
        <v>25</v>
      </c>
      <c r="AJ1" s="277">
        <v>43602</v>
      </c>
      <c r="AK1" s="278"/>
      <c r="AL1" s="11"/>
      <c r="AM1" s="279" t="s">
        <v>26</v>
      </c>
      <c r="AN1" s="280"/>
      <c r="AO1" s="280"/>
      <c r="AP1" s="280"/>
      <c r="AQ1" s="280"/>
      <c r="AR1" s="13" t="s">
        <v>98</v>
      </c>
      <c r="AU1" s="279" t="s">
        <v>27</v>
      </c>
      <c r="AV1" s="280"/>
      <c r="AW1" s="280"/>
      <c r="AX1" s="280"/>
      <c r="AY1" s="13">
        <v>0</v>
      </c>
      <c r="CD1" s="15"/>
      <c r="CE1" s="16"/>
    </row>
    <row r="2" spans="1:83" s="14" customFormat="1" ht="38.1" customHeight="1" thickTop="1" thickBot="1" x14ac:dyDescent="0.25">
      <c r="A2" s="281" t="str">
        <f>'allg. Daten'!B2</f>
        <v>17. - 19.05.2019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2"/>
      <c r="AG2" s="17"/>
      <c r="AH2" s="11"/>
      <c r="AI2" s="11"/>
      <c r="AJ2" s="11"/>
      <c r="AK2" s="11"/>
      <c r="AL2" s="11"/>
      <c r="AM2" s="279" t="s">
        <v>28</v>
      </c>
      <c r="AN2" s="280"/>
      <c r="AO2" s="280"/>
      <c r="AP2" s="280"/>
      <c r="AQ2" s="280"/>
      <c r="AR2" s="13" t="s">
        <v>98</v>
      </c>
      <c r="CD2" s="15"/>
      <c r="CE2" s="16"/>
    </row>
    <row r="3" spans="1:83" s="14" customFormat="1" ht="13.5" customHeight="1" thickTop="1" thickBot="1" x14ac:dyDescent="0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8"/>
      <c r="Z3" s="18"/>
      <c r="AA3" s="18"/>
      <c r="AB3" s="18"/>
      <c r="AC3" s="18"/>
      <c r="AD3" s="18"/>
      <c r="AE3" s="17"/>
      <c r="AF3" s="17"/>
      <c r="AG3" s="17"/>
      <c r="AH3" s="11"/>
      <c r="AI3" s="11"/>
      <c r="AJ3" s="11"/>
      <c r="AK3" s="11"/>
      <c r="AL3" s="11"/>
      <c r="AM3" s="11"/>
      <c r="AN3" s="11"/>
      <c r="CD3" s="15"/>
      <c r="CE3" s="16"/>
    </row>
    <row r="4" spans="1:83" s="22" customFormat="1" ht="30.75" customHeight="1" thickTop="1" thickBot="1" x14ac:dyDescent="0.3">
      <c r="A4" s="266" t="s">
        <v>29</v>
      </c>
      <c r="B4" s="266"/>
      <c r="C4" s="267" t="str">
        <f>'allg. Daten'!C6</f>
        <v>"Vereinsname"</v>
      </c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19"/>
      <c r="AG4" s="19"/>
      <c r="AH4" s="20"/>
      <c r="AI4" s="269" t="s">
        <v>30</v>
      </c>
      <c r="AJ4" s="270"/>
      <c r="AK4" s="270"/>
      <c r="AL4" s="270"/>
      <c r="AM4" s="21">
        <f>SUM(AO10:AO109)</f>
        <v>0</v>
      </c>
      <c r="AN4" s="20"/>
      <c r="AT4" s="22" t="s">
        <v>31</v>
      </c>
      <c r="CD4" s="23"/>
      <c r="CE4" s="24"/>
    </row>
    <row r="5" spans="1:83" s="14" customFormat="1" ht="26.25" customHeight="1" thickTop="1" x14ac:dyDescent="0.2">
      <c r="A5" s="271"/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11"/>
      <c r="AI5" s="11"/>
      <c r="AJ5" s="11"/>
      <c r="AK5" s="11"/>
      <c r="AL5" s="11"/>
      <c r="AM5" s="11"/>
      <c r="AN5" s="11"/>
      <c r="AS5" s="14" t="s">
        <v>32</v>
      </c>
      <c r="AU5" s="14" t="s">
        <v>33</v>
      </c>
      <c r="AW5" s="14" t="s">
        <v>34</v>
      </c>
      <c r="CD5" s="15"/>
      <c r="CE5" s="16"/>
    </row>
    <row r="6" spans="1:83" s="25" customFormat="1" ht="15" customHeight="1" x14ac:dyDescent="0.2">
      <c r="A6" s="207"/>
      <c r="B6" s="207"/>
      <c r="C6" s="207"/>
      <c r="D6" s="207"/>
      <c r="E6" s="207"/>
      <c r="F6" s="207"/>
      <c r="G6" s="207"/>
      <c r="H6" s="207"/>
      <c r="I6" s="207"/>
      <c r="J6" s="207">
        <v>1</v>
      </c>
      <c r="K6" s="207">
        <v>2</v>
      </c>
      <c r="L6" s="207">
        <v>3</v>
      </c>
      <c r="M6" s="207">
        <v>4</v>
      </c>
      <c r="N6" s="207">
        <v>5</v>
      </c>
      <c r="O6" s="207">
        <v>6</v>
      </c>
      <c r="P6" s="207">
        <v>7</v>
      </c>
      <c r="Q6" s="207">
        <v>8</v>
      </c>
      <c r="R6" s="207">
        <v>9</v>
      </c>
      <c r="S6" s="207">
        <v>10</v>
      </c>
      <c r="T6" s="207">
        <v>11</v>
      </c>
      <c r="U6" s="207">
        <v>12</v>
      </c>
      <c r="V6" s="207">
        <v>13</v>
      </c>
      <c r="W6" s="207">
        <v>14</v>
      </c>
      <c r="X6" s="207"/>
      <c r="Y6" s="207"/>
      <c r="Z6" s="207"/>
      <c r="AA6" s="207"/>
      <c r="AB6" s="207"/>
      <c r="AC6" s="207"/>
      <c r="AD6" s="207"/>
      <c r="AE6" s="207"/>
      <c r="AF6" s="208"/>
      <c r="AG6" s="207"/>
      <c r="AH6" s="26"/>
      <c r="AI6" s="26"/>
      <c r="AJ6" s="26"/>
      <c r="AK6" s="26"/>
      <c r="AL6" s="26"/>
      <c r="AM6" s="26"/>
      <c r="AN6" s="26"/>
      <c r="CD6" s="27"/>
      <c r="CE6" s="28"/>
    </row>
    <row r="7" spans="1:83" s="49" customFormat="1" ht="136.5" x14ac:dyDescent="0.2">
      <c r="A7" s="29" t="s">
        <v>35</v>
      </c>
      <c r="B7" s="30" t="s">
        <v>36</v>
      </c>
      <c r="C7" s="30" t="s">
        <v>37</v>
      </c>
      <c r="D7" s="29" t="s">
        <v>38</v>
      </c>
      <c r="E7" s="31" t="s">
        <v>39</v>
      </c>
      <c r="F7" s="31" t="s">
        <v>40</v>
      </c>
      <c r="G7" s="32" t="s">
        <v>41</v>
      </c>
      <c r="H7" s="32" t="s">
        <v>42</v>
      </c>
      <c r="I7" s="32" t="str">
        <f>'allg. Daten'!$B$17</f>
        <v>????-Mitglied</v>
      </c>
      <c r="J7" s="33" t="s">
        <v>43</v>
      </c>
      <c r="K7" s="31" t="s">
        <v>44</v>
      </c>
      <c r="L7" s="34" t="s">
        <v>45</v>
      </c>
      <c r="M7" s="31" t="s">
        <v>46</v>
      </c>
      <c r="N7" s="34" t="s">
        <v>47</v>
      </c>
      <c r="O7" s="31" t="s">
        <v>48</v>
      </c>
      <c r="P7" s="34" t="s">
        <v>49</v>
      </c>
      <c r="Q7" s="31" t="s">
        <v>50</v>
      </c>
      <c r="R7" s="34" t="s">
        <v>51</v>
      </c>
      <c r="S7" s="31" t="s">
        <v>52</v>
      </c>
      <c r="T7" s="34" t="s">
        <v>53</v>
      </c>
      <c r="U7" s="31" t="s">
        <v>54</v>
      </c>
      <c r="V7" s="34" t="s">
        <v>55</v>
      </c>
      <c r="W7" s="31" t="s">
        <v>56</v>
      </c>
      <c r="X7" s="35" t="s">
        <v>57</v>
      </c>
      <c r="Y7" s="36" t="s">
        <v>169</v>
      </c>
      <c r="Z7" s="36" t="s">
        <v>59</v>
      </c>
      <c r="AA7" s="37" t="s">
        <v>58</v>
      </c>
      <c r="AB7" s="37" t="s">
        <v>59</v>
      </c>
      <c r="AC7" s="38" t="s">
        <v>60</v>
      </c>
      <c r="AD7" s="38" t="s">
        <v>61</v>
      </c>
      <c r="AE7" s="31" t="s">
        <v>62</v>
      </c>
      <c r="AF7" s="31" t="s">
        <v>63</v>
      </c>
      <c r="AG7" s="39" t="s">
        <v>64</v>
      </c>
      <c r="AH7" s="40" t="s">
        <v>65</v>
      </c>
      <c r="AI7" s="41" t="s">
        <v>66</v>
      </c>
      <c r="AJ7" s="41" t="s">
        <v>67</v>
      </c>
      <c r="AK7" s="41" t="s">
        <v>68</v>
      </c>
      <c r="AL7" s="41"/>
      <c r="AM7" s="42" t="s">
        <v>69</v>
      </c>
      <c r="AN7" s="43" t="s">
        <v>70</v>
      </c>
      <c r="AO7" s="42" t="s">
        <v>71</v>
      </c>
      <c r="AP7" s="43" t="s">
        <v>72</v>
      </c>
      <c r="AQ7" s="44" t="s">
        <v>73</v>
      </c>
      <c r="AR7" s="44" t="s">
        <v>74</v>
      </c>
      <c r="AS7" s="44" t="s">
        <v>75</v>
      </c>
      <c r="AT7" s="44" t="s">
        <v>76</v>
      </c>
      <c r="AU7" s="44" t="s">
        <v>77</v>
      </c>
      <c r="AV7" s="44" t="s">
        <v>78</v>
      </c>
      <c r="AW7" s="42" t="s">
        <v>79</v>
      </c>
      <c r="AX7" s="45" t="s">
        <v>28</v>
      </c>
      <c r="AY7" s="45" t="s">
        <v>80</v>
      </c>
      <c r="AZ7" s="43" t="s">
        <v>81</v>
      </c>
      <c r="BA7" s="43" t="s">
        <v>82</v>
      </c>
      <c r="BB7" s="43" t="s">
        <v>83</v>
      </c>
      <c r="BC7" s="43" t="s">
        <v>84</v>
      </c>
      <c r="BD7" s="43"/>
      <c r="BE7" s="45" t="s">
        <v>85</v>
      </c>
      <c r="BF7" s="43" t="s">
        <v>86</v>
      </c>
      <c r="BG7" s="46"/>
      <c r="BH7" s="273" t="s">
        <v>87</v>
      </c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3"/>
      <c r="BZ7" s="273"/>
      <c r="CA7" s="273"/>
      <c r="CB7" s="273"/>
      <c r="CC7" s="273"/>
      <c r="CD7" s="47"/>
      <c r="CE7" s="48" t="s">
        <v>88</v>
      </c>
    </row>
    <row r="8" spans="1:83" s="49" customFormat="1" ht="14.25" x14ac:dyDescent="0.2">
      <c r="A8" s="50">
        <v>0</v>
      </c>
      <c r="B8" s="51" t="s">
        <v>89</v>
      </c>
      <c r="C8" s="52" t="s">
        <v>37</v>
      </c>
      <c r="D8" s="50" t="s">
        <v>90</v>
      </c>
      <c r="E8" s="53">
        <v>37987</v>
      </c>
      <c r="F8" s="54">
        <f>TRUNC(YEARFRAC(E8,$AJ$1))</f>
        <v>15</v>
      </c>
      <c r="G8" s="55">
        <v>2</v>
      </c>
      <c r="H8" s="55"/>
      <c r="I8" s="55"/>
      <c r="J8" s="56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7"/>
      <c r="Z8" s="57">
        <v>2</v>
      </c>
      <c r="AA8" s="58"/>
      <c r="AB8" s="58"/>
      <c r="AC8" s="58">
        <v>4</v>
      </c>
      <c r="AD8" s="58"/>
      <c r="AE8" s="59">
        <f>AH8</f>
        <v>30</v>
      </c>
      <c r="AF8" s="60"/>
      <c r="AG8" s="50"/>
      <c r="AH8" s="61">
        <f>IF(AK8=0,0,IF(AJ8=0,AI8,0))</f>
        <v>30</v>
      </c>
      <c r="AI8" s="62">
        <f>BC8+BB8+BF8</f>
        <v>30</v>
      </c>
      <c r="AJ8" s="63">
        <f>COUNTIF(AG8,"ja")</f>
        <v>0</v>
      </c>
      <c r="AK8" s="63">
        <f>IF(B8="",0,1)</f>
        <v>1</v>
      </c>
      <c r="AL8" s="63"/>
      <c r="AM8" s="63">
        <f>COUNTA(J8:W8)</f>
        <v>0</v>
      </c>
      <c r="AN8" s="62">
        <f>AM8*'allg. Daten'!$C$19</f>
        <v>0</v>
      </c>
      <c r="AO8" s="63">
        <f>COUNTIF(X8,"X")</f>
        <v>0</v>
      </c>
      <c r="AP8" s="62">
        <f>IF(AO8=0,0,IF($AM$4&lt;5,'allg. Daten'!$C$27,0))</f>
        <v>0</v>
      </c>
      <c r="AQ8" s="63">
        <f>COUNTIF(Y8,"ja")</f>
        <v>0</v>
      </c>
      <c r="AR8" s="64">
        <f>IF(COUNTIF(Z8,"")=1,0,1)</f>
        <v>1</v>
      </c>
      <c r="AS8" s="64">
        <f>COUNTIF(AA8,"ja")</f>
        <v>0</v>
      </c>
      <c r="AT8" s="64">
        <f>IF(COUNTIF(AB8,"")=1,0,1)</f>
        <v>0</v>
      </c>
      <c r="AU8" s="64">
        <f>IF(COUNTIF(AC8,"")=1,0,1)</f>
        <v>1</v>
      </c>
      <c r="AV8" s="64">
        <f>IF(COUNTIF(AD8,"")=1,0,1)</f>
        <v>0</v>
      </c>
      <c r="AW8" s="64">
        <f>IF(COUNTIF($AR$1,"ja")=0,IF(SUM(AQ8:AV8)=0,0,1),IF(SUM(AQ8:AV8)=0,0,IF(SUM(AQ8:AT8)=0,2,1)))</f>
        <v>1</v>
      </c>
      <c r="AX8" s="64">
        <f>COUNTIF($AR$2,"ja")</f>
        <v>0</v>
      </c>
      <c r="AY8" s="64">
        <f>IF(AX8=0,0,COUNTIF(I8,"ja"))</f>
        <v>0</v>
      </c>
      <c r="AZ8" s="65">
        <f>IF(AY8=0,'allg. Daten'!$C$18,'allg. Daten'!$C$17)</f>
        <v>30</v>
      </c>
      <c r="BA8" s="65">
        <f>IF(AY8=0,'allg. Daten'!$C$23,'allg. Daten'!$C$22)</f>
        <v>0</v>
      </c>
      <c r="BB8" s="65">
        <f>SUM(AN8,AP8)</f>
        <v>0</v>
      </c>
      <c r="BC8" s="65">
        <f>IF(AW8=0,0,IF(AW8=1,AZ8,BA8))</f>
        <v>30</v>
      </c>
      <c r="BD8" s="64"/>
      <c r="BE8" s="64">
        <f>SUM(G8:H8)</f>
        <v>2</v>
      </c>
      <c r="BF8" s="66">
        <f>BE8*'allg. Daten'!$C$30</f>
        <v>0</v>
      </c>
      <c r="BG8" s="64"/>
      <c r="BH8" s="67" t="s">
        <v>38</v>
      </c>
      <c r="BI8" s="67" t="s">
        <v>19</v>
      </c>
      <c r="BJ8" s="67" t="s">
        <v>92</v>
      </c>
      <c r="BK8" s="67">
        <v>1</v>
      </c>
      <c r="BL8" s="67">
        <v>2</v>
      </c>
      <c r="BM8" s="67">
        <v>3</v>
      </c>
      <c r="BN8" s="67">
        <v>4</v>
      </c>
      <c r="BO8" s="67">
        <v>5</v>
      </c>
      <c r="BP8" s="67">
        <v>6</v>
      </c>
      <c r="BQ8" s="67">
        <v>7</v>
      </c>
      <c r="BR8" s="67">
        <v>8</v>
      </c>
      <c r="BS8" s="67">
        <v>9</v>
      </c>
      <c r="BT8" s="67">
        <v>10</v>
      </c>
      <c r="BU8" s="67">
        <v>11</v>
      </c>
      <c r="BV8" s="67">
        <v>12</v>
      </c>
      <c r="BW8" s="67">
        <v>13</v>
      </c>
      <c r="BX8" s="67">
        <v>14</v>
      </c>
      <c r="BY8" s="67" t="s">
        <v>71</v>
      </c>
      <c r="BZ8" s="67" t="s">
        <v>58</v>
      </c>
      <c r="CA8" s="67" t="s">
        <v>59</v>
      </c>
      <c r="CB8" s="67" t="s">
        <v>60</v>
      </c>
      <c r="CC8" s="67" t="s">
        <v>61</v>
      </c>
      <c r="CD8" s="47"/>
      <c r="CE8" s="48" t="str">
        <f>IF(AM8&gt;$AY$1,"Zu viele Workshops ausgewählt","")</f>
        <v/>
      </c>
    </row>
    <row r="9" spans="1:83" s="63" customFormat="1" ht="15" customHeight="1" x14ac:dyDescent="0.2">
      <c r="A9" s="50">
        <v>0</v>
      </c>
      <c r="B9" s="51" t="s">
        <v>93</v>
      </c>
      <c r="C9" s="52" t="s">
        <v>94</v>
      </c>
      <c r="D9" s="50" t="s">
        <v>95</v>
      </c>
      <c r="E9" s="53">
        <v>34731</v>
      </c>
      <c r="F9" s="54">
        <f>TRUNC(YEARFRAC(E9,$AJ$1))</f>
        <v>24</v>
      </c>
      <c r="G9" s="55">
        <v>1</v>
      </c>
      <c r="H9" s="55">
        <v>1</v>
      </c>
      <c r="I9" s="55" t="s">
        <v>96</v>
      </c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7" t="s">
        <v>96</v>
      </c>
      <c r="Z9" s="57">
        <v>2</v>
      </c>
      <c r="AA9" s="58" t="s">
        <v>96</v>
      </c>
      <c r="AB9" s="58"/>
      <c r="AC9" s="58">
        <v>4</v>
      </c>
      <c r="AD9" s="58"/>
      <c r="AE9" s="59">
        <f t="shared" ref="AE9" si="0">AH9</f>
        <v>30</v>
      </c>
      <c r="AF9" s="60"/>
      <c r="AG9" s="50"/>
      <c r="AH9" s="61">
        <f t="shared" ref="AH9:AH72" si="1">IF(AK9=0,0,IF(AJ9=0,AI9,0))</f>
        <v>30</v>
      </c>
      <c r="AI9" s="62">
        <f t="shared" ref="AI9:AI72" si="2">BC9+BB9+BF9</f>
        <v>30</v>
      </c>
      <c r="AJ9" s="63">
        <f t="shared" ref="AJ9:AJ72" si="3">COUNTIF(AG9,"ja")</f>
        <v>0</v>
      </c>
      <c r="AK9" s="63">
        <f t="shared" ref="AK9:AK72" si="4">IF(B9="",0,1)</f>
        <v>1</v>
      </c>
      <c r="AM9" s="63">
        <f t="shared" ref="AM9:AM72" si="5">COUNTA(J9:W9)</f>
        <v>0</v>
      </c>
      <c r="AN9" s="62">
        <f>AM9*'allg. Daten'!$C$19</f>
        <v>0</v>
      </c>
      <c r="AO9" s="63">
        <f t="shared" ref="AO9:AO72" si="6">COUNTIF(X9,"X")</f>
        <v>0</v>
      </c>
      <c r="AP9" s="62">
        <f>IF(AO9=0,0,IF($AM$4&lt;5,'allg. Daten'!$C$27,0))</f>
        <v>0</v>
      </c>
      <c r="AQ9" s="63">
        <f t="shared" ref="AQ9:AQ72" si="7">COUNTIF(Y9,"ja")</f>
        <v>1</v>
      </c>
      <c r="AR9" s="64">
        <f t="shared" ref="AR9:AR72" si="8">IF(COUNTIF(Z9,"")=1,0,1)</f>
        <v>1</v>
      </c>
      <c r="AS9" s="64">
        <f t="shared" ref="AS9:AS72" si="9">COUNTIF(AA9,"ja")</f>
        <v>1</v>
      </c>
      <c r="AT9" s="64">
        <f t="shared" ref="AT9:AV72" si="10">IF(COUNTIF(AB9,"")=1,0,1)</f>
        <v>0</v>
      </c>
      <c r="AU9" s="64">
        <f t="shared" si="10"/>
        <v>1</v>
      </c>
      <c r="AV9" s="64">
        <f t="shared" si="10"/>
        <v>0</v>
      </c>
      <c r="AW9" s="64">
        <f t="shared" ref="AW9:AW72" si="11">IF(COUNTIF($AR$1,"ja")=0,IF(SUM(AQ9:AV9)=0,0,1),IF(SUM(AQ9:AV9)=0,0,IF(SUM(AQ9:AT9)=0,2,1)))</f>
        <v>1</v>
      </c>
      <c r="AX9" s="64">
        <f t="shared" ref="AX9:AX72" si="12">COUNTIF($AR$2,"ja")</f>
        <v>0</v>
      </c>
      <c r="AY9" s="64">
        <f t="shared" ref="AY9:AY72" si="13">IF(AX9=0,0,COUNTIF(I9,"ja"))</f>
        <v>0</v>
      </c>
      <c r="AZ9" s="65">
        <f>IF(AY9=0,'allg. Daten'!$C$18,'allg. Daten'!$C$17)</f>
        <v>30</v>
      </c>
      <c r="BA9" s="65">
        <f>IF(AY9=0,'allg. Daten'!$C$23,'allg. Daten'!$C$22)</f>
        <v>0</v>
      </c>
      <c r="BB9" s="65">
        <f t="shared" ref="BB9:BB72" si="14">SUM(AN9,AP9)</f>
        <v>0</v>
      </c>
      <c r="BC9" s="65">
        <f t="shared" ref="BC9:BC72" si="15">IF(AW9=0,0,IF(AW9=1,AZ9,BA9))</f>
        <v>30</v>
      </c>
      <c r="BD9" s="64"/>
      <c r="BE9" s="64">
        <f t="shared" ref="BE9:BE72" si="16">SUM(G9:H9)</f>
        <v>2</v>
      </c>
      <c r="BF9" s="66">
        <f>BE9*'allg. Daten'!$C$30</f>
        <v>0</v>
      </c>
      <c r="CD9" s="68"/>
      <c r="CE9" s="48" t="str">
        <f t="shared" ref="CE9:CE72" si="17">IF(AM9&gt;$AY$1,"Zu viele Workshops ausgewählt","")</f>
        <v/>
      </c>
    </row>
    <row r="10" spans="1:83" s="63" customFormat="1" ht="15" customHeight="1" x14ac:dyDescent="0.2">
      <c r="A10" s="69">
        <v>1</v>
      </c>
      <c r="B10" s="70"/>
      <c r="C10" s="70"/>
      <c r="D10" s="71"/>
      <c r="E10" s="72"/>
      <c r="F10" s="73" t="str">
        <f>IF(E10="","",TRUNC(YEARFRAC(E10,$AJ$1)))</f>
        <v/>
      </c>
      <c r="G10" s="73"/>
      <c r="H10" s="73"/>
      <c r="I10" s="74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5"/>
      <c r="Z10" s="202"/>
      <c r="AA10" s="75"/>
      <c r="AB10" s="75"/>
      <c r="AC10" s="75"/>
      <c r="AD10" s="75"/>
      <c r="AE10" s="246" t="str">
        <f>IF(AH10=0,",-€",AH10 &amp; ",-€")</f>
        <v>,-€</v>
      </c>
      <c r="AF10" s="76"/>
      <c r="AG10" s="71"/>
      <c r="AH10" s="61">
        <f t="shared" si="1"/>
        <v>0</v>
      </c>
      <c r="AI10" s="62">
        <f t="shared" si="2"/>
        <v>0</v>
      </c>
      <c r="AJ10" s="63">
        <f t="shared" si="3"/>
        <v>0</v>
      </c>
      <c r="AK10" s="63">
        <f t="shared" si="4"/>
        <v>0</v>
      </c>
      <c r="AM10" s="63">
        <f t="shared" si="5"/>
        <v>0</v>
      </c>
      <c r="AN10" s="62">
        <f>AM10*'allg. Daten'!$C$19</f>
        <v>0</v>
      </c>
      <c r="AO10" s="63">
        <f t="shared" si="6"/>
        <v>0</v>
      </c>
      <c r="AP10" s="62">
        <f>IF(AO10=0,0,IF($AM$4&lt;5,'allg. Daten'!$C$27,0))</f>
        <v>0</v>
      </c>
      <c r="AQ10" s="63">
        <f t="shared" si="7"/>
        <v>0</v>
      </c>
      <c r="AR10" s="64">
        <f t="shared" si="8"/>
        <v>0</v>
      </c>
      <c r="AS10" s="64">
        <f t="shared" si="9"/>
        <v>0</v>
      </c>
      <c r="AT10" s="64">
        <f t="shared" si="10"/>
        <v>0</v>
      </c>
      <c r="AU10" s="64">
        <f t="shared" si="10"/>
        <v>0</v>
      </c>
      <c r="AV10" s="64">
        <f t="shared" si="10"/>
        <v>0</v>
      </c>
      <c r="AW10" s="64">
        <f t="shared" si="11"/>
        <v>0</v>
      </c>
      <c r="AX10" s="64">
        <f t="shared" si="12"/>
        <v>0</v>
      </c>
      <c r="AY10" s="64">
        <f t="shared" si="13"/>
        <v>0</v>
      </c>
      <c r="AZ10" s="65">
        <f>IF(AY10=0,'allg. Daten'!$C$18,'allg. Daten'!$C$17)</f>
        <v>30</v>
      </c>
      <c r="BA10" s="65">
        <f>IF(AY10=0,'allg. Daten'!$C$23,'allg. Daten'!$C$22)</f>
        <v>0</v>
      </c>
      <c r="BB10" s="65">
        <f t="shared" si="14"/>
        <v>0</v>
      </c>
      <c r="BC10" s="65">
        <f t="shared" si="15"/>
        <v>0</v>
      </c>
      <c r="BD10" s="64"/>
      <c r="BE10" s="64">
        <f t="shared" si="16"/>
        <v>0</v>
      </c>
      <c r="BF10" s="66">
        <f>BE10*'allg. Daten'!$C$30</f>
        <v>0</v>
      </c>
      <c r="BH10" s="63" t="s">
        <v>95</v>
      </c>
      <c r="BI10" s="63">
        <v>1</v>
      </c>
      <c r="BJ10" s="63" t="s">
        <v>96</v>
      </c>
      <c r="BK10" s="63">
        <v>1</v>
      </c>
      <c r="BL10" s="63">
        <v>1</v>
      </c>
      <c r="BM10" s="63">
        <v>1</v>
      </c>
      <c r="BN10" s="63">
        <v>1</v>
      </c>
      <c r="BO10" s="63">
        <v>1</v>
      </c>
      <c r="BP10" s="63" t="s">
        <v>97</v>
      </c>
      <c r="BQ10" s="63">
        <v>2</v>
      </c>
      <c r="BR10" s="63">
        <v>2</v>
      </c>
      <c r="BS10" s="63">
        <v>2</v>
      </c>
      <c r="BT10" s="63">
        <v>3</v>
      </c>
      <c r="BU10" s="63">
        <v>3</v>
      </c>
      <c r="BV10" s="63">
        <v>3</v>
      </c>
      <c r="BW10" s="63">
        <v>4</v>
      </c>
      <c r="BX10" s="63">
        <v>4</v>
      </c>
      <c r="BY10" s="63" t="s">
        <v>91</v>
      </c>
      <c r="BZ10" s="63" t="s">
        <v>96</v>
      </c>
      <c r="CA10" s="63">
        <v>1</v>
      </c>
      <c r="CB10" s="63">
        <v>1</v>
      </c>
      <c r="CC10" s="63">
        <v>1</v>
      </c>
      <c r="CD10" s="68"/>
      <c r="CE10" s="48" t="str">
        <f>IF(AM10&gt;$AY$1,"Zu viele Workshops ausgewählt","")</f>
        <v/>
      </c>
    </row>
    <row r="11" spans="1:83" s="63" customFormat="1" ht="15" customHeight="1" x14ac:dyDescent="0.2">
      <c r="A11" s="77">
        <f t="shared" ref="A11:A74" si="18">SUM(A10,1)</f>
        <v>2</v>
      </c>
      <c r="B11" s="78"/>
      <c r="C11" s="78"/>
      <c r="D11" s="79"/>
      <c r="E11" s="80"/>
      <c r="F11" s="73" t="str">
        <f t="shared" ref="F11:F74" si="19">IF(E11="","",TRUNC(YEARFRAC(E11,$AJ$1)))</f>
        <v/>
      </c>
      <c r="G11" s="73"/>
      <c r="H11" s="73"/>
      <c r="I11" s="74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5"/>
      <c r="Z11" s="202"/>
      <c r="AA11" s="75"/>
      <c r="AB11" s="75"/>
      <c r="AC11" s="75"/>
      <c r="AD11" s="75"/>
      <c r="AE11" s="246" t="str">
        <f t="shared" ref="AE11:AE74" si="20">IF(AH11=0,",-€",AH11 &amp; ",-€")</f>
        <v>,-€</v>
      </c>
      <c r="AF11" s="76"/>
      <c r="AG11" s="71"/>
      <c r="AH11" s="61">
        <f t="shared" si="1"/>
        <v>0</v>
      </c>
      <c r="AI11" s="62">
        <f t="shared" si="2"/>
        <v>0</v>
      </c>
      <c r="AJ11" s="63">
        <f t="shared" si="3"/>
        <v>0</v>
      </c>
      <c r="AK11" s="63">
        <f t="shared" si="4"/>
        <v>0</v>
      </c>
      <c r="AM11" s="63">
        <f t="shared" si="5"/>
        <v>0</v>
      </c>
      <c r="AN11" s="62">
        <f>AM11*'allg. Daten'!$C$19</f>
        <v>0</v>
      </c>
      <c r="AO11" s="63">
        <f t="shared" si="6"/>
        <v>0</v>
      </c>
      <c r="AP11" s="62">
        <f>IF(AO11=0,0,IF($AM$4&lt;5,'allg. Daten'!$C$27,0))</f>
        <v>0</v>
      </c>
      <c r="AQ11" s="63">
        <f t="shared" si="7"/>
        <v>0</v>
      </c>
      <c r="AR11" s="64">
        <f t="shared" si="8"/>
        <v>0</v>
      </c>
      <c r="AS11" s="64">
        <f t="shared" si="9"/>
        <v>0</v>
      </c>
      <c r="AT11" s="64">
        <f t="shared" si="10"/>
        <v>0</v>
      </c>
      <c r="AU11" s="64">
        <f t="shared" si="10"/>
        <v>0</v>
      </c>
      <c r="AV11" s="64">
        <f t="shared" si="10"/>
        <v>0</v>
      </c>
      <c r="AW11" s="64">
        <f t="shared" si="11"/>
        <v>0</v>
      </c>
      <c r="AX11" s="64">
        <f t="shared" si="12"/>
        <v>0</v>
      </c>
      <c r="AY11" s="64">
        <f t="shared" si="13"/>
        <v>0</v>
      </c>
      <c r="AZ11" s="65">
        <f>IF(AY11=0,'allg. Daten'!$C$18,'allg. Daten'!$C$17)</f>
        <v>30</v>
      </c>
      <c r="BA11" s="65">
        <f>IF(AY11=0,'allg. Daten'!$C$23,'allg. Daten'!$C$22)</f>
        <v>0</v>
      </c>
      <c r="BB11" s="65">
        <f t="shared" si="14"/>
        <v>0</v>
      </c>
      <c r="BC11" s="65">
        <f t="shared" si="15"/>
        <v>0</v>
      </c>
      <c r="BD11" s="64"/>
      <c r="BE11" s="64">
        <f t="shared" si="16"/>
        <v>0</v>
      </c>
      <c r="BF11" s="66">
        <f>BE11*'allg. Daten'!$C$30</f>
        <v>0</v>
      </c>
      <c r="BH11" s="63" t="s">
        <v>90</v>
      </c>
      <c r="BI11" s="63">
        <v>2</v>
      </c>
      <c r="BJ11" s="63" t="s">
        <v>98</v>
      </c>
      <c r="BK11" s="63">
        <v>2</v>
      </c>
      <c r="BM11" s="63">
        <v>4</v>
      </c>
      <c r="BN11" s="63">
        <v>2</v>
      </c>
      <c r="BO11" s="63">
        <v>3</v>
      </c>
      <c r="BP11" s="63" t="s">
        <v>99</v>
      </c>
      <c r="BQ11" s="63">
        <v>4</v>
      </c>
      <c r="BZ11" s="63" t="s">
        <v>98</v>
      </c>
      <c r="CA11" s="63">
        <v>2</v>
      </c>
      <c r="CB11" s="63">
        <v>2</v>
      </c>
      <c r="CC11" s="63">
        <v>2</v>
      </c>
      <c r="CD11" s="68"/>
      <c r="CE11" s="48" t="str">
        <f t="shared" si="17"/>
        <v/>
      </c>
    </row>
    <row r="12" spans="1:83" s="63" customFormat="1" ht="15" customHeight="1" x14ac:dyDescent="0.2">
      <c r="A12" s="77">
        <f t="shared" si="18"/>
        <v>3</v>
      </c>
      <c r="B12" s="78"/>
      <c r="C12" s="81"/>
      <c r="D12" s="79"/>
      <c r="E12" s="80"/>
      <c r="F12" s="73" t="str">
        <f t="shared" si="19"/>
        <v/>
      </c>
      <c r="G12" s="73"/>
      <c r="H12" s="73"/>
      <c r="I12" s="74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5"/>
      <c r="Z12" s="202"/>
      <c r="AA12" s="75"/>
      <c r="AB12" s="75"/>
      <c r="AC12" s="75"/>
      <c r="AD12" s="75"/>
      <c r="AE12" s="246" t="str">
        <f t="shared" si="20"/>
        <v>,-€</v>
      </c>
      <c r="AF12" s="76"/>
      <c r="AG12" s="71"/>
      <c r="AH12" s="61">
        <f t="shared" si="1"/>
        <v>0</v>
      </c>
      <c r="AI12" s="62">
        <f t="shared" si="2"/>
        <v>0</v>
      </c>
      <c r="AJ12" s="63">
        <f t="shared" si="3"/>
        <v>0</v>
      </c>
      <c r="AK12" s="63">
        <f t="shared" si="4"/>
        <v>0</v>
      </c>
      <c r="AM12" s="63">
        <f t="shared" si="5"/>
        <v>0</v>
      </c>
      <c r="AN12" s="62">
        <f>AM12*'allg. Daten'!$C$19</f>
        <v>0</v>
      </c>
      <c r="AO12" s="63">
        <f t="shared" si="6"/>
        <v>0</v>
      </c>
      <c r="AP12" s="62">
        <f>IF(AO12=0,0,IF($AM$4&lt;5,'allg. Daten'!$C$27,0))</f>
        <v>0</v>
      </c>
      <c r="AQ12" s="63">
        <f t="shared" si="7"/>
        <v>0</v>
      </c>
      <c r="AR12" s="64">
        <f t="shared" si="8"/>
        <v>0</v>
      </c>
      <c r="AS12" s="64">
        <f t="shared" si="9"/>
        <v>0</v>
      </c>
      <c r="AT12" s="64">
        <f t="shared" si="10"/>
        <v>0</v>
      </c>
      <c r="AU12" s="64">
        <f t="shared" si="10"/>
        <v>0</v>
      </c>
      <c r="AV12" s="64">
        <f t="shared" si="10"/>
        <v>0</v>
      </c>
      <c r="AW12" s="64">
        <f t="shared" si="11"/>
        <v>0</v>
      </c>
      <c r="AX12" s="64">
        <f t="shared" si="12"/>
        <v>0</v>
      </c>
      <c r="AY12" s="64">
        <f t="shared" si="13"/>
        <v>0</v>
      </c>
      <c r="AZ12" s="65">
        <f>IF(AY12=0,'allg. Daten'!$C$18,'allg. Daten'!$C$17)</f>
        <v>30</v>
      </c>
      <c r="BA12" s="65">
        <f>IF(AY12=0,'allg. Daten'!$C$23,'allg. Daten'!$C$22)</f>
        <v>0</v>
      </c>
      <c r="BB12" s="65">
        <f t="shared" si="14"/>
        <v>0</v>
      </c>
      <c r="BC12" s="65">
        <f t="shared" si="15"/>
        <v>0</v>
      </c>
      <c r="BD12" s="64"/>
      <c r="BE12" s="64">
        <f t="shared" si="16"/>
        <v>0</v>
      </c>
      <c r="BF12" s="66">
        <f>BE12*'allg. Daten'!$C$30</f>
        <v>0</v>
      </c>
      <c r="BI12" s="63">
        <v>3</v>
      </c>
      <c r="BK12" s="63">
        <v>3</v>
      </c>
      <c r="CA12" s="63">
        <v>3</v>
      </c>
      <c r="CB12" s="63">
        <v>3</v>
      </c>
      <c r="CC12" s="63">
        <v>3</v>
      </c>
      <c r="CD12" s="68"/>
      <c r="CE12" s="48" t="str">
        <f t="shared" si="17"/>
        <v/>
      </c>
    </row>
    <row r="13" spans="1:83" s="63" customFormat="1" ht="15" customHeight="1" x14ac:dyDescent="0.2">
      <c r="A13" s="77">
        <f t="shared" si="18"/>
        <v>4</v>
      </c>
      <c r="B13" s="78"/>
      <c r="C13" s="81"/>
      <c r="D13" s="79"/>
      <c r="E13" s="80"/>
      <c r="F13" s="73" t="str">
        <f t="shared" si="19"/>
        <v/>
      </c>
      <c r="G13" s="73"/>
      <c r="H13" s="73"/>
      <c r="I13" s="74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5"/>
      <c r="Z13" s="202"/>
      <c r="AA13" s="75"/>
      <c r="AB13" s="75"/>
      <c r="AC13" s="75"/>
      <c r="AD13" s="75"/>
      <c r="AE13" s="246" t="str">
        <f t="shared" si="20"/>
        <v>,-€</v>
      </c>
      <c r="AF13" s="76"/>
      <c r="AG13" s="71"/>
      <c r="AH13" s="61">
        <f t="shared" si="1"/>
        <v>0</v>
      </c>
      <c r="AI13" s="62">
        <f t="shared" si="2"/>
        <v>0</v>
      </c>
      <c r="AJ13" s="63">
        <f t="shared" si="3"/>
        <v>0</v>
      </c>
      <c r="AK13" s="63">
        <f t="shared" si="4"/>
        <v>0</v>
      </c>
      <c r="AM13" s="63">
        <f t="shared" si="5"/>
        <v>0</v>
      </c>
      <c r="AN13" s="62">
        <f>AM13*'allg. Daten'!$C$19</f>
        <v>0</v>
      </c>
      <c r="AO13" s="63">
        <f t="shared" si="6"/>
        <v>0</v>
      </c>
      <c r="AP13" s="62">
        <f>IF(AO13=0,0,IF($AM$4&lt;5,'allg. Daten'!$C$27,0))</f>
        <v>0</v>
      </c>
      <c r="AQ13" s="63">
        <f t="shared" si="7"/>
        <v>0</v>
      </c>
      <c r="AR13" s="64">
        <f t="shared" si="8"/>
        <v>0</v>
      </c>
      <c r="AS13" s="64">
        <f t="shared" si="9"/>
        <v>0</v>
      </c>
      <c r="AT13" s="64">
        <f t="shared" si="10"/>
        <v>0</v>
      </c>
      <c r="AU13" s="64">
        <f t="shared" si="10"/>
        <v>0</v>
      </c>
      <c r="AV13" s="64">
        <f t="shared" si="10"/>
        <v>0</v>
      </c>
      <c r="AW13" s="64">
        <f t="shared" si="11"/>
        <v>0</v>
      </c>
      <c r="AX13" s="64">
        <f t="shared" si="12"/>
        <v>0</v>
      </c>
      <c r="AY13" s="64">
        <f t="shared" si="13"/>
        <v>0</v>
      </c>
      <c r="AZ13" s="65">
        <f>IF(AY13=0,'allg. Daten'!$C$18,'allg. Daten'!$C$17)</f>
        <v>30</v>
      </c>
      <c r="BA13" s="65">
        <f>IF(AY13=0,'allg. Daten'!$C$23,'allg. Daten'!$C$22)</f>
        <v>0</v>
      </c>
      <c r="BB13" s="65">
        <f t="shared" si="14"/>
        <v>0</v>
      </c>
      <c r="BC13" s="65">
        <f t="shared" si="15"/>
        <v>0</v>
      </c>
      <c r="BD13" s="64"/>
      <c r="BE13" s="64">
        <f t="shared" si="16"/>
        <v>0</v>
      </c>
      <c r="BF13" s="66">
        <f>BE13*'allg. Daten'!$C$30</f>
        <v>0</v>
      </c>
      <c r="BI13" s="63">
        <v>4</v>
      </c>
      <c r="CA13" s="63">
        <v>4</v>
      </c>
      <c r="CB13" s="63">
        <v>4</v>
      </c>
      <c r="CC13" s="63">
        <v>4</v>
      </c>
      <c r="CD13" s="68"/>
      <c r="CE13" s="48" t="str">
        <f t="shared" si="17"/>
        <v/>
      </c>
    </row>
    <row r="14" spans="1:83" s="63" customFormat="1" ht="15" customHeight="1" x14ac:dyDescent="0.2">
      <c r="A14" s="77">
        <f>SUM(A13,1)</f>
        <v>5</v>
      </c>
      <c r="B14" s="78"/>
      <c r="C14" s="81"/>
      <c r="D14" s="79"/>
      <c r="E14" s="80"/>
      <c r="F14" s="73" t="str">
        <f t="shared" si="19"/>
        <v/>
      </c>
      <c r="G14" s="73"/>
      <c r="H14" s="73"/>
      <c r="I14" s="74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5"/>
      <c r="Z14" s="202"/>
      <c r="AA14" s="75"/>
      <c r="AB14" s="75"/>
      <c r="AC14" s="75"/>
      <c r="AD14" s="75"/>
      <c r="AE14" s="246" t="str">
        <f t="shared" si="20"/>
        <v>,-€</v>
      </c>
      <c r="AF14" s="76"/>
      <c r="AG14" s="71"/>
      <c r="AH14" s="61">
        <f t="shared" si="1"/>
        <v>0</v>
      </c>
      <c r="AI14" s="62">
        <f t="shared" si="2"/>
        <v>0</v>
      </c>
      <c r="AJ14" s="63">
        <f t="shared" si="3"/>
        <v>0</v>
      </c>
      <c r="AK14" s="63">
        <f t="shared" si="4"/>
        <v>0</v>
      </c>
      <c r="AM14" s="63">
        <f t="shared" si="5"/>
        <v>0</v>
      </c>
      <c r="AN14" s="62">
        <f>AM14*'allg. Daten'!$C$19</f>
        <v>0</v>
      </c>
      <c r="AO14" s="63">
        <f t="shared" si="6"/>
        <v>0</v>
      </c>
      <c r="AP14" s="62">
        <f>IF(AO14=0,0,IF($AM$4&lt;5,'allg. Daten'!$C$27,0))</f>
        <v>0</v>
      </c>
      <c r="AQ14" s="63">
        <f t="shared" si="7"/>
        <v>0</v>
      </c>
      <c r="AR14" s="64">
        <f t="shared" si="8"/>
        <v>0</v>
      </c>
      <c r="AS14" s="64">
        <f t="shared" si="9"/>
        <v>0</v>
      </c>
      <c r="AT14" s="64">
        <f t="shared" si="10"/>
        <v>0</v>
      </c>
      <c r="AU14" s="64">
        <f t="shared" si="10"/>
        <v>0</v>
      </c>
      <c r="AV14" s="64">
        <f t="shared" si="10"/>
        <v>0</v>
      </c>
      <c r="AW14" s="64">
        <f t="shared" si="11"/>
        <v>0</v>
      </c>
      <c r="AX14" s="64">
        <f t="shared" si="12"/>
        <v>0</v>
      </c>
      <c r="AY14" s="64">
        <f t="shared" si="13"/>
        <v>0</v>
      </c>
      <c r="AZ14" s="65">
        <f>IF(AY14=0,'allg. Daten'!$C$18,'allg. Daten'!$C$17)</f>
        <v>30</v>
      </c>
      <c r="BA14" s="65">
        <f>IF(AY14=0,'allg. Daten'!$C$23,'allg. Daten'!$C$22)</f>
        <v>0</v>
      </c>
      <c r="BB14" s="65">
        <f t="shared" si="14"/>
        <v>0</v>
      </c>
      <c r="BC14" s="65">
        <f t="shared" si="15"/>
        <v>0</v>
      </c>
      <c r="BD14" s="64"/>
      <c r="BE14" s="64">
        <f t="shared" si="16"/>
        <v>0</v>
      </c>
      <c r="BF14" s="66">
        <f>BE14*'allg. Daten'!$C$30</f>
        <v>0</v>
      </c>
      <c r="BI14" s="63">
        <v>5</v>
      </c>
      <c r="CA14" s="63">
        <v>5</v>
      </c>
      <c r="CB14" s="63">
        <v>5</v>
      </c>
      <c r="CD14" s="68"/>
      <c r="CE14" s="48" t="str">
        <f t="shared" si="17"/>
        <v/>
      </c>
    </row>
    <row r="15" spans="1:83" s="63" customFormat="1" ht="15" customHeight="1" x14ac:dyDescent="0.2">
      <c r="A15" s="77">
        <f t="shared" si="18"/>
        <v>6</v>
      </c>
      <c r="B15" s="78"/>
      <c r="C15" s="81"/>
      <c r="D15" s="79"/>
      <c r="E15" s="80"/>
      <c r="F15" s="73" t="str">
        <f t="shared" si="19"/>
        <v/>
      </c>
      <c r="G15" s="73"/>
      <c r="H15" s="73"/>
      <c r="I15" s="74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5"/>
      <c r="Z15" s="202"/>
      <c r="AA15" s="75"/>
      <c r="AB15" s="75"/>
      <c r="AC15" s="75"/>
      <c r="AD15" s="75"/>
      <c r="AE15" s="246" t="str">
        <f t="shared" si="20"/>
        <v>,-€</v>
      </c>
      <c r="AF15" s="76"/>
      <c r="AG15" s="71"/>
      <c r="AH15" s="61">
        <f t="shared" si="1"/>
        <v>0</v>
      </c>
      <c r="AI15" s="62">
        <f t="shared" si="2"/>
        <v>0</v>
      </c>
      <c r="AJ15" s="63">
        <f t="shared" si="3"/>
        <v>0</v>
      </c>
      <c r="AK15" s="63">
        <f t="shared" si="4"/>
        <v>0</v>
      </c>
      <c r="AM15" s="63">
        <f t="shared" si="5"/>
        <v>0</v>
      </c>
      <c r="AN15" s="62">
        <f>AM15*'allg. Daten'!$C$19</f>
        <v>0</v>
      </c>
      <c r="AO15" s="63">
        <f t="shared" si="6"/>
        <v>0</v>
      </c>
      <c r="AP15" s="62">
        <f>IF(AO15=0,0,IF($AM$4&lt;5,'allg. Daten'!$C$27,0))</f>
        <v>0</v>
      </c>
      <c r="AQ15" s="63">
        <f t="shared" si="7"/>
        <v>0</v>
      </c>
      <c r="AR15" s="64">
        <f t="shared" si="8"/>
        <v>0</v>
      </c>
      <c r="AS15" s="64">
        <f t="shared" si="9"/>
        <v>0</v>
      </c>
      <c r="AT15" s="64">
        <f t="shared" si="10"/>
        <v>0</v>
      </c>
      <c r="AU15" s="64">
        <f t="shared" si="10"/>
        <v>0</v>
      </c>
      <c r="AV15" s="64">
        <f t="shared" si="10"/>
        <v>0</v>
      </c>
      <c r="AW15" s="64">
        <f t="shared" si="11"/>
        <v>0</v>
      </c>
      <c r="AX15" s="64">
        <f t="shared" si="12"/>
        <v>0</v>
      </c>
      <c r="AY15" s="64">
        <f t="shared" si="13"/>
        <v>0</v>
      </c>
      <c r="AZ15" s="65">
        <f>IF(AY15=0,'allg. Daten'!$C$18,'allg. Daten'!$C$17)</f>
        <v>30</v>
      </c>
      <c r="BA15" s="65">
        <f>IF(AY15=0,'allg. Daten'!$C$23,'allg. Daten'!$C$22)</f>
        <v>0</v>
      </c>
      <c r="BB15" s="65">
        <f t="shared" si="14"/>
        <v>0</v>
      </c>
      <c r="BC15" s="65">
        <f t="shared" si="15"/>
        <v>0</v>
      </c>
      <c r="BD15" s="64"/>
      <c r="BE15" s="64">
        <f t="shared" si="16"/>
        <v>0</v>
      </c>
      <c r="BF15" s="66">
        <f>BE15*'allg. Daten'!$C$30</f>
        <v>0</v>
      </c>
      <c r="CA15" s="63">
        <v>6</v>
      </c>
      <c r="CB15" s="63">
        <v>6</v>
      </c>
      <c r="CD15" s="68"/>
      <c r="CE15" s="48" t="str">
        <f t="shared" si="17"/>
        <v/>
      </c>
    </row>
    <row r="16" spans="1:83" s="63" customFormat="1" ht="15" customHeight="1" x14ac:dyDescent="0.2">
      <c r="A16" s="77">
        <f t="shared" si="18"/>
        <v>7</v>
      </c>
      <c r="B16" s="78"/>
      <c r="C16" s="81"/>
      <c r="D16" s="79"/>
      <c r="E16" s="80"/>
      <c r="F16" s="73" t="str">
        <f t="shared" si="19"/>
        <v/>
      </c>
      <c r="G16" s="73"/>
      <c r="H16" s="73"/>
      <c r="I16" s="74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5"/>
      <c r="Z16" s="202"/>
      <c r="AA16" s="75"/>
      <c r="AB16" s="75"/>
      <c r="AC16" s="75"/>
      <c r="AD16" s="75"/>
      <c r="AE16" s="246" t="str">
        <f t="shared" si="20"/>
        <v>,-€</v>
      </c>
      <c r="AF16" s="76"/>
      <c r="AG16" s="71"/>
      <c r="AH16" s="61">
        <f t="shared" si="1"/>
        <v>0</v>
      </c>
      <c r="AI16" s="62">
        <f t="shared" si="2"/>
        <v>0</v>
      </c>
      <c r="AJ16" s="63">
        <f t="shared" si="3"/>
        <v>0</v>
      </c>
      <c r="AK16" s="63">
        <f t="shared" si="4"/>
        <v>0</v>
      </c>
      <c r="AM16" s="63">
        <f t="shared" si="5"/>
        <v>0</v>
      </c>
      <c r="AN16" s="62">
        <f>AM16*'allg. Daten'!$C$19</f>
        <v>0</v>
      </c>
      <c r="AO16" s="63">
        <f t="shared" si="6"/>
        <v>0</v>
      </c>
      <c r="AP16" s="62">
        <f>IF(AO16=0,0,IF($AM$4&lt;5,'allg. Daten'!$C$27,0))</f>
        <v>0</v>
      </c>
      <c r="AQ16" s="63">
        <f t="shared" si="7"/>
        <v>0</v>
      </c>
      <c r="AR16" s="64">
        <f t="shared" si="8"/>
        <v>0</v>
      </c>
      <c r="AS16" s="64">
        <f t="shared" si="9"/>
        <v>0</v>
      </c>
      <c r="AT16" s="64">
        <f t="shared" si="10"/>
        <v>0</v>
      </c>
      <c r="AU16" s="64">
        <f t="shared" si="10"/>
        <v>0</v>
      </c>
      <c r="AV16" s="64">
        <f t="shared" si="10"/>
        <v>0</v>
      </c>
      <c r="AW16" s="64">
        <f t="shared" si="11"/>
        <v>0</v>
      </c>
      <c r="AX16" s="64">
        <f t="shared" si="12"/>
        <v>0</v>
      </c>
      <c r="AY16" s="64">
        <f t="shared" si="13"/>
        <v>0</v>
      </c>
      <c r="AZ16" s="65">
        <f>IF(AY16=0,'allg. Daten'!$C$18,'allg. Daten'!$C$17)</f>
        <v>30</v>
      </c>
      <c r="BA16" s="65">
        <f>IF(AY16=0,'allg. Daten'!$C$23,'allg. Daten'!$C$22)</f>
        <v>0</v>
      </c>
      <c r="BB16" s="65">
        <f t="shared" si="14"/>
        <v>0</v>
      </c>
      <c r="BC16" s="65">
        <f t="shared" si="15"/>
        <v>0</v>
      </c>
      <c r="BD16" s="64"/>
      <c r="BE16" s="64">
        <f t="shared" si="16"/>
        <v>0</v>
      </c>
      <c r="BF16" s="66">
        <f>BE16*'allg. Daten'!$C$30</f>
        <v>0</v>
      </c>
      <c r="CA16" s="63">
        <v>7</v>
      </c>
      <c r="CB16" s="63">
        <v>7</v>
      </c>
      <c r="CD16" s="68"/>
      <c r="CE16" s="48" t="str">
        <f t="shared" si="17"/>
        <v/>
      </c>
    </row>
    <row r="17" spans="1:83" s="63" customFormat="1" ht="15" customHeight="1" x14ac:dyDescent="0.2">
      <c r="A17" s="77">
        <f t="shared" si="18"/>
        <v>8</v>
      </c>
      <c r="B17" s="78"/>
      <c r="C17" s="81"/>
      <c r="D17" s="79"/>
      <c r="E17" s="80"/>
      <c r="F17" s="73" t="str">
        <f t="shared" si="19"/>
        <v/>
      </c>
      <c r="G17" s="73"/>
      <c r="H17" s="73"/>
      <c r="I17" s="74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5"/>
      <c r="Z17" s="202"/>
      <c r="AA17" s="75"/>
      <c r="AB17" s="75"/>
      <c r="AC17" s="75"/>
      <c r="AD17" s="75"/>
      <c r="AE17" s="246" t="str">
        <f t="shared" si="20"/>
        <v>,-€</v>
      </c>
      <c r="AF17" s="76"/>
      <c r="AG17" s="71"/>
      <c r="AH17" s="61">
        <f t="shared" si="1"/>
        <v>0</v>
      </c>
      <c r="AI17" s="62">
        <f t="shared" si="2"/>
        <v>0</v>
      </c>
      <c r="AJ17" s="63">
        <f t="shared" si="3"/>
        <v>0</v>
      </c>
      <c r="AK17" s="63">
        <f t="shared" si="4"/>
        <v>0</v>
      </c>
      <c r="AM17" s="63">
        <f t="shared" si="5"/>
        <v>0</v>
      </c>
      <c r="AN17" s="62">
        <f>AM17*'allg. Daten'!$C$19</f>
        <v>0</v>
      </c>
      <c r="AO17" s="63">
        <f t="shared" si="6"/>
        <v>0</v>
      </c>
      <c r="AP17" s="62">
        <f>IF(AO17=0,0,IF($AM$4&lt;5,'allg. Daten'!$C$27,0))</f>
        <v>0</v>
      </c>
      <c r="AQ17" s="63">
        <f t="shared" si="7"/>
        <v>0</v>
      </c>
      <c r="AR17" s="64">
        <f t="shared" si="8"/>
        <v>0</v>
      </c>
      <c r="AS17" s="64">
        <f t="shared" si="9"/>
        <v>0</v>
      </c>
      <c r="AT17" s="64">
        <f t="shared" si="10"/>
        <v>0</v>
      </c>
      <c r="AU17" s="64">
        <f t="shared" si="10"/>
        <v>0</v>
      </c>
      <c r="AV17" s="64">
        <f t="shared" si="10"/>
        <v>0</v>
      </c>
      <c r="AW17" s="64">
        <f t="shared" si="11"/>
        <v>0</v>
      </c>
      <c r="AX17" s="64">
        <f t="shared" si="12"/>
        <v>0</v>
      </c>
      <c r="AY17" s="64">
        <f t="shared" si="13"/>
        <v>0</v>
      </c>
      <c r="AZ17" s="65">
        <f>IF(AY17=0,'allg. Daten'!$C$18,'allg. Daten'!$C$17)</f>
        <v>30</v>
      </c>
      <c r="BA17" s="65">
        <f>IF(AY17=0,'allg. Daten'!$C$23,'allg. Daten'!$C$22)</f>
        <v>0</v>
      </c>
      <c r="BB17" s="65">
        <f t="shared" si="14"/>
        <v>0</v>
      </c>
      <c r="BC17" s="65">
        <f t="shared" si="15"/>
        <v>0</v>
      </c>
      <c r="BD17" s="64"/>
      <c r="BE17" s="64">
        <f t="shared" si="16"/>
        <v>0</v>
      </c>
      <c r="BF17" s="66">
        <f>BE17*'allg. Daten'!$C$30</f>
        <v>0</v>
      </c>
      <c r="CA17" s="63">
        <v>8</v>
      </c>
      <c r="CB17" s="63">
        <v>8</v>
      </c>
      <c r="CD17" s="68"/>
      <c r="CE17" s="48" t="str">
        <f t="shared" si="17"/>
        <v/>
      </c>
    </row>
    <row r="18" spans="1:83" s="63" customFormat="1" ht="15" customHeight="1" x14ac:dyDescent="0.2">
      <c r="A18" s="77">
        <f t="shared" si="18"/>
        <v>9</v>
      </c>
      <c r="B18" s="78"/>
      <c r="C18" s="81"/>
      <c r="D18" s="79"/>
      <c r="E18" s="80"/>
      <c r="F18" s="73" t="str">
        <f t="shared" si="19"/>
        <v/>
      </c>
      <c r="G18" s="73"/>
      <c r="H18" s="73"/>
      <c r="I18" s="74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5"/>
      <c r="Z18" s="202"/>
      <c r="AA18" s="75"/>
      <c r="AB18" s="75"/>
      <c r="AC18" s="75"/>
      <c r="AD18" s="75"/>
      <c r="AE18" s="246" t="str">
        <f t="shared" si="20"/>
        <v>,-€</v>
      </c>
      <c r="AF18" s="76"/>
      <c r="AG18" s="71"/>
      <c r="AH18" s="61">
        <f t="shared" si="1"/>
        <v>0</v>
      </c>
      <c r="AI18" s="62">
        <f t="shared" si="2"/>
        <v>0</v>
      </c>
      <c r="AJ18" s="63">
        <f t="shared" si="3"/>
        <v>0</v>
      </c>
      <c r="AK18" s="63">
        <f t="shared" si="4"/>
        <v>0</v>
      </c>
      <c r="AM18" s="63">
        <f t="shared" si="5"/>
        <v>0</v>
      </c>
      <c r="AN18" s="62">
        <f>AM18*'allg. Daten'!$C$19</f>
        <v>0</v>
      </c>
      <c r="AO18" s="63">
        <f t="shared" si="6"/>
        <v>0</v>
      </c>
      <c r="AP18" s="62">
        <f>IF(AO18=0,0,IF($AM$4&lt;5,'allg. Daten'!$C$27,0))</f>
        <v>0</v>
      </c>
      <c r="AQ18" s="63">
        <f t="shared" si="7"/>
        <v>0</v>
      </c>
      <c r="AR18" s="64">
        <f t="shared" si="8"/>
        <v>0</v>
      </c>
      <c r="AS18" s="64">
        <f t="shared" si="9"/>
        <v>0</v>
      </c>
      <c r="AT18" s="64">
        <f t="shared" si="10"/>
        <v>0</v>
      </c>
      <c r="AU18" s="64">
        <f t="shared" si="10"/>
        <v>0</v>
      </c>
      <c r="AV18" s="64">
        <f t="shared" si="10"/>
        <v>0</v>
      </c>
      <c r="AW18" s="64">
        <f t="shared" si="11"/>
        <v>0</v>
      </c>
      <c r="AX18" s="64">
        <f t="shared" si="12"/>
        <v>0</v>
      </c>
      <c r="AY18" s="64">
        <f t="shared" si="13"/>
        <v>0</v>
      </c>
      <c r="AZ18" s="65">
        <f>IF(AY18=0,'allg. Daten'!$C$18,'allg. Daten'!$C$17)</f>
        <v>30</v>
      </c>
      <c r="BA18" s="65">
        <f>IF(AY18=0,'allg. Daten'!$C$23,'allg. Daten'!$C$22)</f>
        <v>0</v>
      </c>
      <c r="BB18" s="65">
        <f t="shared" si="14"/>
        <v>0</v>
      </c>
      <c r="BC18" s="65">
        <f t="shared" si="15"/>
        <v>0</v>
      </c>
      <c r="BD18" s="64"/>
      <c r="BE18" s="64">
        <f t="shared" si="16"/>
        <v>0</v>
      </c>
      <c r="BF18" s="66">
        <f>BE18*'allg. Daten'!$C$30</f>
        <v>0</v>
      </c>
      <c r="CA18" s="63">
        <v>9</v>
      </c>
      <c r="CD18" s="68"/>
      <c r="CE18" s="48" t="str">
        <f t="shared" si="17"/>
        <v/>
      </c>
    </row>
    <row r="19" spans="1:83" s="63" customFormat="1" ht="15" customHeight="1" x14ac:dyDescent="0.2">
      <c r="A19" s="77">
        <f t="shared" si="18"/>
        <v>10</v>
      </c>
      <c r="B19" s="78"/>
      <c r="C19" s="81"/>
      <c r="D19" s="79"/>
      <c r="E19" s="80"/>
      <c r="F19" s="73" t="str">
        <f t="shared" si="19"/>
        <v/>
      </c>
      <c r="G19" s="73"/>
      <c r="H19" s="73"/>
      <c r="I19" s="74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5"/>
      <c r="Z19" s="202"/>
      <c r="AA19" s="75"/>
      <c r="AB19" s="75"/>
      <c r="AC19" s="75"/>
      <c r="AD19" s="75"/>
      <c r="AE19" s="246" t="str">
        <f t="shared" si="20"/>
        <v>,-€</v>
      </c>
      <c r="AF19" s="76"/>
      <c r="AG19" s="71"/>
      <c r="AH19" s="61">
        <f t="shared" si="1"/>
        <v>0</v>
      </c>
      <c r="AI19" s="62">
        <f t="shared" si="2"/>
        <v>0</v>
      </c>
      <c r="AJ19" s="63">
        <f t="shared" si="3"/>
        <v>0</v>
      </c>
      <c r="AK19" s="63">
        <f t="shared" si="4"/>
        <v>0</v>
      </c>
      <c r="AM19" s="63">
        <f t="shared" si="5"/>
        <v>0</v>
      </c>
      <c r="AN19" s="62">
        <f>AM19*'allg. Daten'!$C$19</f>
        <v>0</v>
      </c>
      <c r="AO19" s="63">
        <f t="shared" si="6"/>
        <v>0</v>
      </c>
      <c r="AP19" s="62">
        <f>IF(AO19=0,0,IF($AM$4&lt;5,'allg. Daten'!$C$27,0))</f>
        <v>0</v>
      </c>
      <c r="AQ19" s="63">
        <f t="shared" si="7"/>
        <v>0</v>
      </c>
      <c r="AR19" s="64">
        <f t="shared" si="8"/>
        <v>0</v>
      </c>
      <c r="AS19" s="64">
        <f t="shared" si="9"/>
        <v>0</v>
      </c>
      <c r="AT19" s="64">
        <f t="shared" si="10"/>
        <v>0</v>
      </c>
      <c r="AU19" s="64">
        <f t="shared" si="10"/>
        <v>0</v>
      </c>
      <c r="AV19" s="64">
        <f t="shared" si="10"/>
        <v>0</v>
      </c>
      <c r="AW19" s="64">
        <f t="shared" si="11"/>
        <v>0</v>
      </c>
      <c r="AX19" s="64">
        <f t="shared" si="12"/>
        <v>0</v>
      </c>
      <c r="AY19" s="64">
        <f t="shared" si="13"/>
        <v>0</v>
      </c>
      <c r="AZ19" s="65">
        <f>IF(AY19=0,'allg. Daten'!$C$18,'allg. Daten'!$C$17)</f>
        <v>30</v>
      </c>
      <c r="BA19" s="65">
        <f>IF(AY19=0,'allg. Daten'!$C$23,'allg. Daten'!$C$22)</f>
        <v>0</v>
      </c>
      <c r="BB19" s="65">
        <f t="shared" si="14"/>
        <v>0</v>
      </c>
      <c r="BC19" s="65">
        <f t="shared" si="15"/>
        <v>0</v>
      </c>
      <c r="BD19" s="64"/>
      <c r="BE19" s="64">
        <f t="shared" si="16"/>
        <v>0</v>
      </c>
      <c r="BF19" s="66">
        <f>BE19*'allg. Daten'!$C$30</f>
        <v>0</v>
      </c>
      <c r="CA19" s="63">
        <v>10</v>
      </c>
      <c r="CD19" s="68"/>
      <c r="CE19" s="48" t="str">
        <f t="shared" si="17"/>
        <v/>
      </c>
    </row>
    <row r="20" spans="1:83" s="63" customFormat="1" ht="15" customHeight="1" x14ac:dyDescent="0.2">
      <c r="A20" s="77">
        <f t="shared" si="18"/>
        <v>11</v>
      </c>
      <c r="B20" s="78"/>
      <c r="C20" s="78"/>
      <c r="D20" s="79"/>
      <c r="E20" s="80"/>
      <c r="F20" s="73" t="str">
        <f t="shared" si="19"/>
        <v/>
      </c>
      <c r="G20" s="73"/>
      <c r="H20" s="73"/>
      <c r="I20" s="74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5"/>
      <c r="Z20" s="202"/>
      <c r="AA20" s="75"/>
      <c r="AB20" s="75"/>
      <c r="AC20" s="75"/>
      <c r="AD20" s="75"/>
      <c r="AE20" s="246" t="str">
        <f t="shared" si="20"/>
        <v>,-€</v>
      </c>
      <c r="AF20" s="76"/>
      <c r="AG20" s="71"/>
      <c r="AH20" s="61">
        <f t="shared" si="1"/>
        <v>0</v>
      </c>
      <c r="AI20" s="62">
        <f t="shared" si="2"/>
        <v>0</v>
      </c>
      <c r="AJ20" s="63">
        <f t="shared" si="3"/>
        <v>0</v>
      </c>
      <c r="AK20" s="63">
        <f t="shared" si="4"/>
        <v>0</v>
      </c>
      <c r="AM20" s="63">
        <f t="shared" si="5"/>
        <v>0</v>
      </c>
      <c r="AN20" s="62">
        <f>AM20*'allg. Daten'!$C$19</f>
        <v>0</v>
      </c>
      <c r="AO20" s="63">
        <f t="shared" si="6"/>
        <v>0</v>
      </c>
      <c r="AP20" s="62">
        <f>IF(AO20=0,0,IF($AM$4&lt;5,'allg. Daten'!$C$27,0))</f>
        <v>0</v>
      </c>
      <c r="AQ20" s="63">
        <f t="shared" si="7"/>
        <v>0</v>
      </c>
      <c r="AR20" s="64">
        <f t="shared" si="8"/>
        <v>0</v>
      </c>
      <c r="AS20" s="64">
        <f t="shared" si="9"/>
        <v>0</v>
      </c>
      <c r="AT20" s="64">
        <f t="shared" si="10"/>
        <v>0</v>
      </c>
      <c r="AU20" s="64">
        <f t="shared" si="10"/>
        <v>0</v>
      </c>
      <c r="AV20" s="64">
        <f t="shared" si="10"/>
        <v>0</v>
      </c>
      <c r="AW20" s="64">
        <f t="shared" si="11"/>
        <v>0</v>
      </c>
      <c r="AX20" s="64">
        <f t="shared" si="12"/>
        <v>0</v>
      </c>
      <c r="AY20" s="64">
        <f t="shared" si="13"/>
        <v>0</v>
      </c>
      <c r="AZ20" s="65">
        <f>IF(AY20=0,'allg. Daten'!$C$18,'allg. Daten'!$C$17)</f>
        <v>30</v>
      </c>
      <c r="BA20" s="65">
        <f>IF(AY20=0,'allg. Daten'!$C$23,'allg. Daten'!$C$22)</f>
        <v>0</v>
      </c>
      <c r="BB20" s="65">
        <f t="shared" si="14"/>
        <v>0</v>
      </c>
      <c r="BC20" s="65">
        <f t="shared" si="15"/>
        <v>0</v>
      </c>
      <c r="BD20" s="64"/>
      <c r="BE20" s="64">
        <f t="shared" si="16"/>
        <v>0</v>
      </c>
      <c r="BF20" s="66">
        <f>BE20*'allg. Daten'!$C$30</f>
        <v>0</v>
      </c>
      <c r="CA20" s="63">
        <v>11</v>
      </c>
      <c r="CD20" s="68"/>
      <c r="CE20" s="48" t="str">
        <f t="shared" si="17"/>
        <v/>
      </c>
    </row>
    <row r="21" spans="1:83" s="63" customFormat="1" ht="15" customHeight="1" x14ac:dyDescent="0.2">
      <c r="A21" s="77">
        <f t="shared" si="18"/>
        <v>12</v>
      </c>
      <c r="B21" s="78"/>
      <c r="C21" s="78"/>
      <c r="D21" s="79"/>
      <c r="E21" s="80"/>
      <c r="F21" s="73" t="str">
        <f t="shared" si="19"/>
        <v/>
      </c>
      <c r="G21" s="73"/>
      <c r="H21" s="73"/>
      <c r="I21" s="74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5"/>
      <c r="Z21" s="202"/>
      <c r="AA21" s="75"/>
      <c r="AB21" s="75"/>
      <c r="AC21" s="75"/>
      <c r="AD21" s="75"/>
      <c r="AE21" s="246" t="str">
        <f t="shared" si="20"/>
        <v>,-€</v>
      </c>
      <c r="AF21" s="76"/>
      <c r="AG21" s="71"/>
      <c r="AH21" s="61">
        <f t="shared" si="1"/>
        <v>0</v>
      </c>
      <c r="AI21" s="62">
        <f t="shared" si="2"/>
        <v>0</v>
      </c>
      <c r="AJ21" s="63">
        <f t="shared" si="3"/>
        <v>0</v>
      </c>
      <c r="AK21" s="63">
        <f t="shared" si="4"/>
        <v>0</v>
      </c>
      <c r="AM21" s="63">
        <f t="shared" si="5"/>
        <v>0</v>
      </c>
      <c r="AN21" s="62">
        <f>AM21*'allg. Daten'!$C$19</f>
        <v>0</v>
      </c>
      <c r="AO21" s="63">
        <f t="shared" si="6"/>
        <v>0</v>
      </c>
      <c r="AP21" s="62">
        <f>IF(AO21=0,0,IF($AM$4&lt;5,'allg. Daten'!$C$27,0))</f>
        <v>0</v>
      </c>
      <c r="AQ21" s="63">
        <f t="shared" si="7"/>
        <v>0</v>
      </c>
      <c r="AR21" s="64">
        <f t="shared" si="8"/>
        <v>0</v>
      </c>
      <c r="AS21" s="64">
        <f t="shared" si="9"/>
        <v>0</v>
      </c>
      <c r="AT21" s="64">
        <f t="shared" si="10"/>
        <v>0</v>
      </c>
      <c r="AU21" s="64">
        <f t="shared" si="10"/>
        <v>0</v>
      </c>
      <c r="AV21" s="64">
        <f t="shared" si="10"/>
        <v>0</v>
      </c>
      <c r="AW21" s="64">
        <f t="shared" si="11"/>
        <v>0</v>
      </c>
      <c r="AX21" s="64">
        <f t="shared" si="12"/>
        <v>0</v>
      </c>
      <c r="AY21" s="64">
        <f t="shared" si="13"/>
        <v>0</v>
      </c>
      <c r="AZ21" s="65">
        <f>IF(AY21=0,'allg. Daten'!$C$18,'allg. Daten'!$C$17)</f>
        <v>30</v>
      </c>
      <c r="BA21" s="65">
        <f>IF(AY21=0,'allg. Daten'!$C$23,'allg. Daten'!$C$22)</f>
        <v>0</v>
      </c>
      <c r="BB21" s="65">
        <f t="shared" si="14"/>
        <v>0</v>
      </c>
      <c r="BC21" s="65">
        <f t="shared" si="15"/>
        <v>0</v>
      </c>
      <c r="BD21" s="64"/>
      <c r="BE21" s="64">
        <f t="shared" si="16"/>
        <v>0</v>
      </c>
      <c r="BF21" s="66">
        <f>BE21*'allg. Daten'!$C$30</f>
        <v>0</v>
      </c>
      <c r="CA21" s="63">
        <v>12</v>
      </c>
      <c r="CD21" s="68"/>
      <c r="CE21" s="48" t="str">
        <f t="shared" si="17"/>
        <v/>
      </c>
    </row>
    <row r="22" spans="1:83" s="63" customFormat="1" ht="15" customHeight="1" x14ac:dyDescent="0.2">
      <c r="A22" s="77">
        <f t="shared" si="18"/>
        <v>13</v>
      </c>
      <c r="B22" s="78"/>
      <c r="C22" s="78"/>
      <c r="D22" s="79"/>
      <c r="E22" s="80"/>
      <c r="F22" s="73" t="str">
        <f t="shared" si="19"/>
        <v/>
      </c>
      <c r="G22" s="73"/>
      <c r="H22" s="73"/>
      <c r="I22" s="74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5"/>
      <c r="Z22" s="202"/>
      <c r="AA22" s="75"/>
      <c r="AB22" s="75"/>
      <c r="AC22" s="75"/>
      <c r="AD22" s="75"/>
      <c r="AE22" s="246" t="str">
        <f t="shared" si="20"/>
        <v>,-€</v>
      </c>
      <c r="AF22" s="76"/>
      <c r="AG22" s="71"/>
      <c r="AH22" s="61">
        <f t="shared" si="1"/>
        <v>0</v>
      </c>
      <c r="AI22" s="62">
        <f t="shared" si="2"/>
        <v>0</v>
      </c>
      <c r="AJ22" s="63">
        <f t="shared" si="3"/>
        <v>0</v>
      </c>
      <c r="AK22" s="63">
        <f t="shared" si="4"/>
        <v>0</v>
      </c>
      <c r="AM22" s="63">
        <f t="shared" si="5"/>
        <v>0</v>
      </c>
      <c r="AN22" s="62">
        <f>AM22*'allg. Daten'!$C$19</f>
        <v>0</v>
      </c>
      <c r="AO22" s="63">
        <f t="shared" si="6"/>
        <v>0</v>
      </c>
      <c r="AP22" s="62">
        <f>IF(AO22=0,0,IF($AM$4&lt;5,'allg. Daten'!$C$27,0))</f>
        <v>0</v>
      </c>
      <c r="AQ22" s="63">
        <f t="shared" si="7"/>
        <v>0</v>
      </c>
      <c r="AR22" s="64">
        <f t="shared" si="8"/>
        <v>0</v>
      </c>
      <c r="AS22" s="64">
        <f t="shared" si="9"/>
        <v>0</v>
      </c>
      <c r="AT22" s="64">
        <f t="shared" si="10"/>
        <v>0</v>
      </c>
      <c r="AU22" s="64">
        <f t="shared" si="10"/>
        <v>0</v>
      </c>
      <c r="AV22" s="64">
        <f t="shared" si="10"/>
        <v>0</v>
      </c>
      <c r="AW22" s="64">
        <f t="shared" si="11"/>
        <v>0</v>
      </c>
      <c r="AX22" s="64">
        <f t="shared" si="12"/>
        <v>0</v>
      </c>
      <c r="AY22" s="64">
        <f t="shared" si="13"/>
        <v>0</v>
      </c>
      <c r="AZ22" s="65">
        <f>IF(AY22=0,'allg. Daten'!$C$18,'allg. Daten'!$C$17)</f>
        <v>30</v>
      </c>
      <c r="BA22" s="65">
        <f>IF(AY22=0,'allg. Daten'!$C$23,'allg. Daten'!$C$22)</f>
        <v>0</v>
      </c>
      <c r="BB22" s="65">
        <f t="shared" si="14"/>
        <v>0</v>
      </c>
      <c r="BC22" s="65">
        <f t="shared" si="15"/>
        <v>0</v>
      </c>
      <c r="BD22" s="64"/>
      <c r="BE22" s="64">
        <f t="shared" si="16"/>
        <v>0</v>
      </c>
      <c r="BF22" s="66">
        <f>BE22*'allg. Daten'!$C$30</f>
        <v>0</v>
      </c>
      <c r="CA22" s="63">
        <v>13</v>
      </c>
      <c r="CD22" s="68"/>
      <c r="CE22" s="48" t="str">
        <f t="shared" si="17"/>
        <v/>
      </c>
    </row>
    <row r="23" spans="1:83" s="63" customFormat="1" ht="15" customHeight="1" x14ac:dyDescent="0.2">
      <c r="A23" s="77">
        <f t="shared" si="18"/>
        <v>14</v>
      </c>
      <c r="B23" s="78"/>
      <c r="C23" s="78"/>
      <c r="D23" s="79"/>
      <c r="E23" s="80"/>
      <c r="F23" s="73" t="str">
        <f t="shared" si="19"/>
        <v/>
      </c>
      <c r="G23" s="73"/>
      <c r="H23" s="73"/>
      <c r="I23" s="74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5"/>
      <c r="Z23" s="202"/>
      <c r="AA23" s="75"/>
      <c r="AB23" s="75"/>
      <c r="AC23" s="75"/>
      <c r="AD23" s="75"/>
      <c r="AE23" s="246" t="str">
        <f t="shared" si="20"/>
        <v>,-€</v>
      </c>
      <c r="AF23" s="76"/>
      <c r="AG23" s="71"/>
      <c r="AH23" s="61">
        <f t="shared" si="1"/>
        <v>0</v>
      </c>
      <c r="AI23" s="62">
        <f t="shared" si="2"/>
        <v>0</v>
      </c>
      <c r="AJ23" s="63">
        <f t="shared" si="3"/>
        <v>0</v>
      </c>
      <c r="AK23" s="63">
        <f t="shared" si="4"/>
        <v>0</v>
      </c>
      <c r="AM23" s="63">
        <f t="shared" si="5"/>
        <v>0</v>
      </c>
      <c r="AN23" s="62">
        <f>AM23*'allg. Daten'!$C$19</f>
        <v>0</v>
      </c>
      <c r="AO23" s="63">
        <f t="shared" si="6"/>
        <v>0</v>
      </c>
      <c r="AP23" s="62">
        <f>IF(AO23=0,0,IF($AM$4&lt;5,'allg. Daten'!$C$27,0))</f>
        <v>0</v>
      </c>
      <c r="AQ23" s="63">
        <f t="shared" si="7"/>
        <v>0</v>
      </c>
      <c r="AR23" s="64">
        <f t="shared" si="8"/>
        <v>0</v>
      </c>
      <c r="AS23" s="64">
        <f t="shared" si="9"/>
        <v>0</v>
      </c>
      <c r="AT23" s="64">
        <f t="shared" si="10"/>
        <v>0</v>
      </c>
      <c r="AU23" s="64">
        <f t="shared" si="10"/>
        <v>0</v>
      </c>
      <c r="AV23" s="64">
        <f t="shared" si="10"/>
        <v>0</v>
      </c>
      <c r="AW23" s="64">
        <f t="shared" si="11"/>
        <v>0</v>
      </c>
      <c r="AX23" s="64">
        <f t="shared" si="12"/>
        <v>0</v>
      </c>
      <c r="AY23" s="64">
        <f t="shared" si="13"/>
        <v>0</v>
      </c>
      <c r="AZ23" s="65">
        <f>IF(AY23=0,'allg. Daten'!$C$18,'allg. Daten'!$C$17)</f>
        <v>30</v>
      </c>
      <c r="BA23" s="65">
        <f>IF(AY23=0,'allg. Daten'!$C$23,'allg. Daten'!$C$22)</f>
        <v>0</v>
      </c>
      <c r="BB23" s="65">
        <f t="shared" si="14"/>
        <v>0</v>
      </c>
      <c r="BC23" s="65">
        <f t="shared" si="15"/>
        <v>0</v>
      </c>
      <c r="BD23" s="64"/>
      <c r="BE23" s="64">
        <f t="shared" si="16"/>
        <v>0</v>
      </c>
      <c r="BF23" s="66">
        <f>BE23*'allg. Daten'!$C$30</f>
        <v>0</v>
      </c>
      <c r="CA23" s="63">
        <v>14</v>
      </c>
      <c r="CD23" s="68"/>
      <c r="CE23" s="48" t="str">
        <f t="shared" si="17"/>
        <v/>
      </c>
    </row>
    <row r="24" spans="1:83" s="63" customFormat="1" ht="15" customHeight="1" x14ac:dyDescent="0.2">
      <c r="A24" s="77">
        <f t="shared" si="18"/>
        <v>15</v>
      </c>
      <c r="B24" s="78"/>
      <c r="C24" s="78"/>
      <c r="D24" s="79"/>
      <c r="E24" s="80"/>
      <c r="F24" s="73" t="str">
        <f t="shared" si="19"/>
        <v/>
      </c>
      <c r="G24" s="73"/>
      <c r="H24" s="73"/>
      <c r="I24" s="74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5"/>
      <c r="Z24" s="202"/>
      <c r="AA24" s="75"/>
      <c r="AB24" s="75"/>
      <c r="AC24" s="75"/>
      <c r="AD24" s="75"/>
      <c r="AE24" s="246" t="str">
        <f t="shared" si="20"/>
        <v>,-€</v>
      </c>
      <c r="AF24" s="76"/>
      <c r="AG24" s="71"/>
      <c r="AH24" s="61">
        <f t="shared" si="1"/>
        <v>0</v>
      </c>
      <c r="AI24" s="62">
        <f t="shared" si="2"/>
        <v>0</v>
      </c>
      <c r="AJ24" s="63">
        <f t="shared" si="3"/>
        <v>0</v>
      </c>
      <c r="AK24" s="63">
        <f t="shared" si="4"/>
        <v>0</v>
      </c>
      <c r="AM24" s="63">
        <f t="shared" si="5"/>
        <v>0</v>
      </c>
      <c r="AN24" s="62">
        <f>AM24*'allg. Daten'!$C$19</f>
        <v>0</v>
      </c>
      <c r="AO24" s="63">
        <f t="shared" si="6"/>
        <v>0</v>
      </c>
      <c r="AP24" s="62">
        <f>IF(AO24=0,0,IF($AM$4&lt;5,'allg. Daten'!$C$27,0))</f>
        <v>0</v>
      </c>
      <c r="AQ24" s="63">
        <f t="shared" si="7"/>
        <v>0</v>
      </c>
      <c r="AR24" s="64">
        <f t="shared" si="8"/>
        <v>0</v>
      </c>
      <c r="AS24" s="64">
        <f t="shared" si="9"/>
        <v>0</v>
      </c>
      <c r="AT24" s="64">
        <f t="shared" si="10"/>
        <v>0</v>
      </c>
      <c r="AU24" s="64">
        <f t="shared" si="10"/>
        <v>0</v>
      </c>
      <c r="AV24" s="64">
        <f t="shared" si="10"/>
        <v>0</v>
      </c>
      <c r="AW24" s="64">
        <f t="shared" si="11"/>
        <v>0</v>
      </c>
      <c r="AX24" s="64">
        <f t="shared" si="12"/>
        <v>0</v>
      </c>
      <c r="AY24" s="64">
        <f t="shared" si="13"/>
        <v>0</v>
      </c>
      <c r="AZ24" s="65">
        <f>IF(AY24=0,'allg. Daten'!$C$18,'allg. Daten'!$C$17)</f>
        <v>30</v>
      </c>
      <c r="BA24" s="65">
        <f>IF(AY24=0,'allg. Daten'!$C$23,'allg. Daten'!$C$22)</f>
        <v>0</v>
      </c>
      <c r="BB24" s="65">
        <f t="shared" si="14"/>
        <v>0</v>
      </c>
      <c r="BC24" s="65">
        <f t="shared" si="15"/>
        <v>0</v>
      </c>
      <c r="BD24" s="64"/>
      <c r="BE24" s="64">
        <f t="shared" si="16"/>
        <v>0</v>
      </c>
      <c r="BF24" s="66">
        <f>BE24*'allg. Daten'!$C$30</f>
        <v>0</v>
      </c>
      <c r="CA24" s="63">
        <v>15</v>
      </c>
      <c r="CD24" s="68"/>
      <c r="CE24" s="48" t="str">
        <f t="shared" si="17"/>
        <v/>
      </c>
    </row>
    <row r="25" spans="1:83" s="63" customFormat="1" ht="15" customHeight="1" x14ac:dyDescent="0.2">
      <c r="A25" s="77">
        <f t="shared" si="18"/>
        <v>16</v>
      </c>
      <c r="B25" s="78"/>
      <c r="C25" s="78"/>
      <c r="D25" s="79"/>
      <c r="E25" s="80"/>
      <c r="F25" s="73" t="str">
        <f t="shared" si="19"/>
        <v/>
      </c>
      <c r="G25" s="73"/>
      <c r="H25" s="73"/>
      <c r="I25" s="74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5"/>
      <c r="Z25" s="202"/>
      <c r="AA25" s="75"/>
      <c r="AB25" s="75"/>
      <c r="AC25" s="75"/>
      <c r="AD25" s="75"/>
      <c r="AE25" s="246" t="str">
        <f t="shared" si="20"/>
        <v>,-€</v>
      </c>
      <c r="AF25" s="76"/>
      <c r="AG25" s="71"/>
      <c r="AH25" s="61">
        <f t="shared" si="1"/>
        <v>0</v>
      </c>
      <c r="AI25" s="62">
        <f t="shared" si="2"/>
        <v>0</v>
      </c>
      <c r="AJ25" s="63">
        <f t="shared" si="3"/>
        <v>0</v>
      </c>
      <c r="AK25" s="63">
        <f t="shared" si="4"/>
        <v>0</v>
      </c>
      <c r="AM25" s="63">
        <f t="shared" si="5"/>
        <v>0</v>
      </c>
      <c r="AN25" s="62">
        <f>AM25*'allg. Daten'!$C$19</f>
        <v>0</v>
      </c>
      <c r="AO25" s="63">
        <f t="shared" si="6"/>
        <v>0</v>
      </c>
      <c r="AP25" s="62">
        <f>IF(AO25=0,0,IF($AM$4&lt;5,'allg. Daten'!$C$27,0))</f>
        <v>0</v>
      </c>
      <c r="AQ25" s="63">
        <f t="shared" si="7"/>
        <v>0</v>
      </c>
      <c r="AR25" s="64">
        <f t="shared" si="8"/>
        <v>0</v>
      </c>
      <c r="AS25" s="64">
        <f t="shared" si="9"/>
        <v>0</v>
      </c>
      <c r="AT25" s="64">
        <f t="shared" si="10"/>
        <v>0</v>
      </c>
      <c r="AU25" s="64">
        <f t="shared" si="10"/>
        <v>0</v>
      </c>
      <c r="AV25" s="64">
        <f t="shared" si="10"/>
        <v>0</v>
      </c>
      <c r="AW25" s="64">
        <f t="shared" si="11"/>
        <v>0</v>
      </c>
      <c r="AX25" s="64">
        <f t="shared" si="12"/>
        <v>0</v>
      </c>
      <c r="AY25" s="64">
        <f t="shared" si="13"/>
        <v>0</v>
      </c>
      <c r="AZ25" s="65">
        <f>IF(AY25=0,'allg. Daten'!$C$18,'allg. Daten'!$C$17)</f>
        <v>30</v>
      </c>
      <c r="BA25" s="65">
        <f>IF(AY25=0,'allg. Daten'!$C$23,'allg. Daten'!$C$22)</f>
        <v>0</v>
      </c>
      <c r="BB25" s="65">
        <f t="shared" si="14"/>
        <v>0</v>
      </c>
      <c r="BC25" s="65">
        <f t="shared" si="15"/>
        <v>0</v>
      </c>
      <c r="BD25" s="64"/>
      <c r="BE25" s="64">
        <f t="shared" si="16"/>
        <v>0</v>
      </c>
      <c r="BF25" s="66">
        <f>BE25*'allg. Daten'!$C$30</f>
        <v>0</v>
      </c>
      <c r="CA25" s="63">
        <v>16</v>
      </c>
      <c r="CD25" s="68"/>
      <c r="CE25" s="48" t="str">
        <f t="shared" si="17"/>
        <v/>
      </c>
    </row>
    <row r="26" spans="1:83" s="63" customFormat="1" ht="15" customHeight="1" x14ac:dyDescent="0.2">
      <c r="A26" s="77">
        <f t="shared" si="18"/>
        <v>17</v>
      </c>
      <c r="B26" s="78"/>
      <c r="C26" s="78"/>
      <c r="D26" s="79"/>
      <c r="E26" s="80"/>
      <c r="F26" s="73" t="str">
        <f t="shared" si="19"/>
        <v/>
      </c>
      <c r="G26" s="73"/>
      <c r="H26" s="73"/>
      <c r="I26" s="74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5"/>
      <c r="Z26" s="202"/>
      <c r="AA26" s="75"/>
      <c r="AB26" s="75"/>
      <c r="AC26" s="75"/>
      <c r="AD26" s="75"/>
      <c r="AE26" s="246" t="str">
        <f t="shared" si="20"/>
        <v>,-€</v>
      </c>
      <c r="AF26" s="76"/>
      <c r="AG26" s="71"/>
      <c r="AH26" s="61">
        <f t="shared" si="1"/>
        <v>0</v>
      </c>
      <c r="AI26" s="62">
        <f t="shared" si="2"/>
        <v>0</v>
      </c>
      <c r="AJ26" s="63">
        <f t="shared" si="3"/>
        <v>0</v>
      </c>
      <c r="AK26" s="63">
        <f t="shared" si="4"/>
        <v>0</v>
      </c>
      <c r="AM26" s="63">
        <f t="shared" si="5"/>
        <v>0</v>
      </c>
      <c r="AN26" s="62">
        <f>AM26*'allg. Daten'!$C$19</f>
        <v>0</v>
      </c>
      <c r="AO26" s="63">
        <f t="shared" si="6"/>
        <v>0</v>
      </c>
      <c r="AP26" s="62">
        <f>IF(AO26=0,0,IF($AM$4&lt;5,'allg. Daten'!$C$27,0))</f>
        <v>0</v>
      </c>
      <c r="AQ26" s="63">
        <f t="shared" si="7"/>
        <v>0</v>
      </c>
      <c r="AR26" s="64">
        <f t="shared" si="8"/>
        <v>0</v>
      </c>
      <c r="AS26" s="64">
        <f t="shared" si="9"/>
        <v>0</v>
      </c>
      <c r="AT26" s="64">
        <f t="shared" si="10"/>
        <v>0</v>
      </c>
      <c r="AU26" s="64">
        <f t="shared" si="10"/>
        <v>0</v>
      </c>
      <c r="AV26" s="64">
        <f t="shared" si="10"/>
        <v>0</v>
      </c>
      <c r="AW26" s="64">
        <f t="shared" si="11"/>
        <v>0</v>
      </c>
      <c r="AX26" s="64">
        <f t="shared" si="12"/>
        <v>0</v>
      </c>
      <c r="AY26" s="64">
        <f t="shared" si="13"/>
        <v>0</v>
      </c>
      <c r="AZ26" s="65">
        <f>IF(AY26=0,'allg. Daten'!$C$18,'allg. Daten'!$C$17)</f>
        <v>30</v>
      </c>
      <c r="BA26" s="65">
        <f>IF(AY26=0,'allg. Daten'!$C$23,'allg. Daten'!$C$22)</f>
        <v>0</v>
      </c>
      <c r="BB26" s="65">
        <f t="shared" si="14"/>
        <v>0</v>
      </c>
      <c r="BC26" s="65">
        <f t="shared" si="15"/>
        <v>0</v>
      </c>
      <c r="BD26" s="64"/>
      <c r="BE26" s="64">
        <f t="shared" si="16"/>
        <v>0</v>
      </c>
      <c r="BF26" s="66">
        <f>BE26*'allg. Daten'!$C$30</f>
        <v>0</v>
      </c>
      <c r="CA26" s="63">
        <v>17</v>
      </c>
      <c r="CD26" s="68"/>
      <c r="CE26" s="48" t="str">
        <f t="shared" si="17"/>
        <v/>
      </c>
    </row>
    <row r="27" spans="1:83" s="63" customFormat="1" ht="15" customHeight="1" x14ac:dyDescent="0.2">
      <c r="A27" s="77">
        <f t="shared" si="18"/>
        <v>18</v>
      </c>
      <c r="B27" s="78"/>
      <c r="C27" s="78"/>
      <c r="D27" s="79"/>
      <c r="E27" s="80"/>
      <c r="F27" s="73" t="str">
        <f t="shared" si="19"/>
        <v/>
      </c>
      <c r="G27" s="73"/>
      <c r="H27" s="73"/>
      <c r="I27" s="74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5"/>
      <c r="Z27" s="202"/>
      <c r="AA27" s="75"/>
      <c r="AB27" s="75"/>
      <c r="AC27" s="75"/>
      <c r="AD27" s="75"/>
      <c r="AE27" s="246" t="str">
        <f t="shared" si="20"/>
        <v>,-€</v>
      </c>
      <c r="AF27" s="76"/>
      <c r="AG27" s="71"/>
      <c r="AH27" s="61">
        <f t="shared" si="1"/>
        <v>0</v>
      </c>
      <c r="AI27" s="62">
        <f t="shared" si="2"/>
        <v>0</v>
      </c>
      <c r="AJ27" s="63">
        <f t="shared" si="3"/>
        <v>0</v>
      </c>
      <c r="AK27" s="63">
        <f t="shared" si="4"/>
        <v>0</v>
      </c>
      <c r="AM27" s="63">
        <f t="shared" si="5"/>
        <v>0</v>
      </c>
      <c r="AN27" s="62">
        <f>AM27*'allg. Daten'!$C$19</f>
        <v>0</v>
      </c>
      <c r="AO27" s="63">
        <f t="shared" si="6"/>
        <v>0</v>
      </c>
      <c r="AP27" s="62">
        <f>IF(AO27=0,0,IF($AM$4&lt;5,'allg. Daten'!$C$27,0))</f>
        <v>0</v>
      </c>
      <c r="AQ27" s="63">
        <f t="shared" si="7"/>
        <v>0</v>
      </c>
      <c r="AR27" s="64">
        <f t="shared" si="8"/>
        <v>0</v>
      </c>
      <c r="AS27" s="64">
        <f t="shared" si="9"/>
        <v>0</v>
      </c>
      <c r="AT27" s="64">
        <f t="shared" si="10"/>
        <v>0</v>
      </c>
      <c r="AU27" s="64">
        <f t="shared" si="10"/>
        <v>0</v>
      </c>
      <c r="AV27" s="64">
        <f t="shared" si="10"/>
        <v>0</v>
      </c>
      <c r="AW27" s="64">
        <f t="shared" si="11"/>
        <v>0</v>
      </c>
      <c r="AX27" s="64">
        <f t="shared" si="12"/>
        <v>0</v>
      </c>
      <c r="AY27" s="64">
        <f t="shared" si="13"/>
        <v>0</v>
      </c>
      <c r="AZ27" s="65">
        <f>IF(AY27=0,'allg. Daten'!$C$18,'allg. Daten'!$C$17)</f>
        <v>30</v>
      </c>
      <c r="BA27" s="65">
        <f>IF(AY27=0,'allg. Daten'!$C$23,'allg. Daten'!$C$22)</f>
        <v>0</v>
      </c>
      <c r="BB27" s="65">
        <f t="shared" si="14"/>
        <v>0</v>
      </c>
      <c r="BC27" s="65">
        <f t="shared" si="15"/>
        <v>0</v>
      </c>
      <c r="BD27" s="64"/>
      <c r="BE27" s="64">
        <f t="shared" si="16"/>
        <v>0</v>
      </c>
      <c r="BF27" s="66">
        <f>BE27*'allg. Daten'!$C$30</f>
        <v>0</v>
      </c>
      <c r="CA27" s="63">
        <v>18</v>
      </c>
      <c r="CD27" s="68"/>
      <c r="CE27" s="48" t="str">
        <f t="shared" si="17"/>
        <v/>
      </c>
    </row>
    <row r="28" spans="1:83" s="63" customFormat="1" ht="15" customHeight="1" x14ac:dyDescent="0.2">
      <c r="A28" s="77">
        <f t="shared" si="18"/>
        <v>19</v>
      </c>
      <c r="B28" s="78"/>
      <c r="C28" s="78"/>
      <c r="D28" s="79"/>
      <c r="E28" s="80"/>
      <c r="F28" s="73" t="str">
        <f t="shared" si="19"/>
        <v/>
      </c>
      <c r="G28" s="73"/>
      <c r="H28" s="73"/>
      <c r="I28" s="74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5"/>
      <c r="Z28" s="202"/>
      <c r="AA28" s="75"/>
      <c r="AB28" s="75"/>
      <c r="AC28" s="75"/>
      <c r="AD28" s="75"/>
      <c r="AE28" s="246" t="str">
        <f t="shared" si="20"/>
        <v>,-€</v>
      </c>
      <c r="AF28" s="76"/>
      <c r="AG28" s="71"/>
      <c r="AH28" s="61">
        <f t="shared" si="1"/>
        <v>0</v>
      </c>
      <c r="AI28" s="62">
        <f t="shared" si="2"/>
        <v>0</v>
      </c>
      <c r="AJ28" s="63">
        <f t="shared" si="3"/>
        <v>0</v>
      </c>
      <c r="AK28" s="63">
        <f t="shared" si="4"/>
        <v>0</v>
      </c>
      <c r="AM28" s="63">
        <f t="shared" si="5"/>
        <v>0</v>
      </c>
      <c r="AN28" s="62">
        <f>AM28*'allg. Daten'!$C$19</f>
        <v>0</v>
      </c>
      <c r="AO28" s="63">
        <f t="shared" si="6"/>
        <v>0</v>
      </c>
      <c r="AP28" s="62">
        <f>IF(AO28=0,0,IF($AM$4&lt;5,'allg. Daten'!$C$27,0))</f>
        <v>0</v>
      </c>
      <c r="AQ28" s="63">
        <f t="shared" si="7"/>
        <v>0</v>
      </c>
      <c r="AR28" s="64">
        <f t="shared" si="8"/>
        <v>0</v>
      </c>
      <c r="AS28" s="64">
        <f t="shared" si="9"/>
        <v>0</v>
      </c>
      <c r="AT28" s="64">
        <f t="shared" si="10"/>
        <v>0</v>
      </c>
      <c r="AU28" s="64">
        <f t="shared" si="10"/>
        <v>0</v>
      </c>
      <c r="AV28" s="64">
        <f t="shared" si="10"/>
        <v>0</v>
      </c>
      <c r="AW28" s="64">
        <f t="shared" si="11"/>
        <v>0</v>
      </c>
      <c r="AX28" s="64">
        <f t="shared" si="12"/>
        <v>0</v>
      </c>
      <c r="AY28" s="64">
        <f t="shared" si="13"/>
        <v>0</v>
      </c>
      <c r="AZ28" s="65">
        <f>IF(AY28=0,'allg. Daten'!$C$18,'allg. Daten'!$C$17)</f>
        <v>30</v>
      </c>
      <c r="BA28" s="65">
        <f>IF(AY28=0,'allg. Daten'!$C$23,'allg. Daten'!$C$22)</f>
        <v>0</v>
      </c>
      <c r="BB28" s="65">
        <f t="shared" si="14"/>
        <v>0</v>
      </c>
      <c r="BC28" s="65">
        <f t="shared" si="15"/>
        <v>0</v>
      </c>
      <c r="BD28" s="64"/>
      <c r="BE28" s="64">
        <f t="shared" si="16"/>
        <v>0</v>
      </c>
      <c r="BF28" s="66">
        <f>BE28*'allg. Daten'!$C$30</f>
        <v>0</v>
      </c>
      <c r="CA28" s="63">
        <v>19</v>
      </c>
      <c r="CD28" s="68"/>
      <c r="CE28" s="48" t="str">
        <f t="shared" si="17"/>
        <v/>
      </c>
    </row>
    <row r="29" spans="1:83" s="63" customFormat="1" ht="15" customHeight="1" x14ac:dyDescent="0.2">
      <c r="A29" s="77">
        <f t="shared" si="18"/>
        <v>20</v>
      </c>
      <c r="B29" s="78"/>
      <c r="C29" s="78"/>
      <c r="D29" s="79"/>
      <c r="E29" s="80"/>
      <c r="F29" s="73" t="str">
        <f t="shared" si="19"/>
        <v/>
      </c>
      <c r="G29" s="73"/>
      <c r="H29" s="73"/>
      <c r="I29" s="74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5"/>
      <c r="Z29" s="202"/>
      <c r="AA29" s="75"/>
      <c r="AB29" s="75"/>
      <c r="AC29" s="75"/>
      <c r="AD29" s="75"/>
      <c r="AE29" s="246" t="str">
        <f t="shared" si="20"/>
        <v>,-€</v>
      </c>
      <c r="AF29" s="76"/>
      <c r="AG29" s="71"/>
      <c r="AH29" s="61">
        <f t="shared" si="1"/>
        <v>0</v>
      </c>
      <c r="AI29" s="62">
        <f t="shared" si="2"/>
        <v>0</v>
      </c>
      <c r="AJ29" s="63">
        <f t="shared" si="3"/>
        <v>0</v>
      </c>
      <c r="AK29" s="63">
        <f t="shared" si="4"/>
        <v>0</v>
      </c>
      <c r="AM29" s="63">
        <f t="shared" si="5"/>
        <v>0</v>
      </c>
      <c r="AN29" s="62">
        <f>AM29*'allg. Daten'!$C$19</f>
        <v>0</v>
      </c>
      <c r="AO29" s="63">
        <f t="shared" si="6"/>
        <v>0</v>
      </c>
      <c r="AP29" s="62">
        <f>IF(AO29=0,0,IF($AM$4&lt;5,'allg. Daten'!$C$27,0))</f>
        <v>0</v>
      </c>
      <c r="AQ29" s="63">
        <f t="shared" si="7"/>
        <v>0</v>
      </c>
      <c r="AR29" s="64">
        <f t="shared" si="8"/>
        <v>0</v>
      </c>
      <c r="AS29" s="64">
        <f t="shared" si="9"/>
        <v>0</v>
      </c>
      <c r="AT29" s="64">
        <f t="shared" si="10"/>
        <v>0</v>
      </c>
      <c r="AU29" s="64">
        <f t="shared" si="10"/>
        <v>0</v>
      </c>
      <c r="AV29" s="64">
        <f t="shared" si="10"/>
        <v>0</v>
      </c>
      <c r="AW29" s="64">
        <f t="shared" si="11"/>
        <v>0</v>
      </c>
      <c r="AX29" s="64">
        <f t="shared" si="12"/>
        <v>0</v>
      </c>
      <c r="AY29" s="64">
        <f t="shared" si="13"/>
        <v>0</v>
      </c>
      <c r="AZ29" s="65">
        <f>IF(AY29=0,'allg. Daten'!$C$18,'allg. Daten'!$C$17)</f>
        <v>30</v>
      </c>
      <c r="BA29" s="65">
        <f>IF(AY29=0,'allg. Daten'!$C$23,'allg. Daten'!$C$22)</f>
        <v>0</v>
      </c>
      <c r="BB29" s="65">
        <f t="shared" si="14"/>
        <v>0</v>
      </c>
      <c r="BC29" s="65">
        <f t="shared" si="15"/>
        <v>0</v>
      </c>
      <c r="BD29" s="64"/>
      <c r="BE29" s="64">
        <f t="shared" si="16"/>
        <v>0</v>
      </c>
      <c r="BF29" s="66">
        <f>BE29*'allg. Daten'!$C$30</f>
        <v>0</v>
      </c>
      <c r="CA29" s="63">
        <v>20</v>
      </c>
      <c r="CD29" s="68"/>
      <c r="CE29" s="48" t="str">
        <f t="shared" si="17"/>
        <v/>
      </c>
    </row>
    <row r="30" spans="1:83" s="63" customFormat="1" ht="15" customHeight="1" x14ac:dyDescent="0.2">
      <c r="A30" s="77">
        <f t="shared" si="18"/>
        <v>21</v>
      </c>
      <c r="B30" s="78"/>
      <c r="C30" s="78"/>
      <c r="D30" s="79"/>
      <c r="E30" s="80"/>
      <c r="F30" s="73" t="str">
        <f t="shared" si="19"/>
        <v/>
      </c>
      <c r="G30" s="73"/>
      <c r="H30" s="73"/>
      <c r="I30" s="74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5"/>
      <c r="Z30" s="202"/>
      <c r="AA30" s="75"/>
      <c r="AB30" s="75"/>
      <c r="AC30" s="75"/>
      <c r="AD30" s="75"/>
      <c r="AE30" s="246" t="str">
        <f t="shared" si="20"/>
        <v>,-€</v>
      </c>
      <c r="AF30" s="76"/>
      <c r="AG30" s="71"/>
      <c r="AH30" s="61">
        <f t="shared" si="1"/>
        <v>0</v>
      </c>
      <c r="AI30" s="62">
        <f t="shared" si="2"/>
        <v>0</v>
      </c>
      <c r="AJ30" s="63">
        <f t="shared" si="3"/>
        <v>0</v>
      </c>
      <c r="AK30" s="63">
        <f t="shared" si="4"/>
        <v>0</v>
      </c>
      <c r="AM30" s="63">
        <f t="shared" si="5"/>
        <v>0</v>
      </c>
      <c r="AN30" s="62">
        <f>AM30*'allg. Daten'!$C$19</f>
        <v>0</v>
      </c>
      <c r="AO30" s="63">
        <f t="shared" si="6"/>
        <v>0</v>
      </c>
      <c r="AP30" s="62">
        <f>IF(AO30=0,0,IF($AM$4&lt;5,'allg. Daten'!$C$27,0))</f>
        <v>0</v>
      </c>
      <c r="AQ30" s="63">
        <f t="shared" si="7"/>
        <v>0</v>
      </c>
      <c r="AR30" s="64">
        <f t="shared" si="8"/>
        <v>0</v>
      </c>
      <c r="AS30" s="64">
        <f t="shared" si="9"/>
        <v>0</v>
      </c>
      <c r="AT30" s="64">
        <f t="shared" si="10"/>
        <v>0</v>
      </c>
      <c r="AU30" s="64">
        <f t="shared" si="10"/>
        <v>0</v>
      </c>
      <c r="AV30" s="64">
        <f t="shared" si="10"/>
        <v>0</v>
      </c>
      <c r="AW30" s="64">
        <f t="shared" si="11"/>
        <v>0</v>
      </c>
      <c r="AX30" s="64">
        <f t="shared" si="12"/>
        <v>0</v>
      </c>
      <c r="AY30" s="64">
        <f t="shared" si="13"/>
        <v>0</v>
      </c>
      <c r="AZ30" s="65">
        <f>IF(AY30=0,'allg. Daten'!$C$18,'allg. Daten'!$C$17)</f>
        <v>30</v>
      </c>
      <c r="BA30" s="65">
        <f>IF(AY30=0,'allg. Daten'!$C$23,'allg. Daten'!$C$22)</f>
        <v>0</v>
      </c>
      <c r="BB30" s="65">
        <f t="shared" si="14"/>
        <v>0</v>
      </c>
      <c r="BC30" s="65">
        <f t="shared" si="15"/>
        <v>0</v>
      </c>
      <c r="BD30" s="64"/>
      <c r="BE30" s="64">
        <f t="shared" si="16"/>
        <v>0</v>
      </c>
      <c r="BF30" s="66">
        <f>BE30*'allg. Daten'!$C$30</f>
        <v>0</v>
      </c>
      <c r="CA30" s="63">
        <v>21</v>
      </c>
      <c r="CD30" s="68"/>
      <c r="CE30" s="48" t="str">
        <f t="shared" si="17"/>
        <v/>
      </c>
    </row>
    <row r="31" spans="1:83" s="63" customFormat="1" ht="15" customHeight="1" x14ac:dyDescent="0.2">
      <c r="A31" s="77">
        <f t="shared" si="18"/>
        <v>22</v>
      </c>
      <c r="B31" s="78"/>
      <c r="C31" s="78"/>
      <c r="D31" s="79"/>
      <c r="E31" s="80"/>
      <c r="F31" s="73" t="str">
        <f t="shared" si="19"/>
        <v/>
      </c>
      <c r="G31" s="73"/>
      <c r="H31" s="73"/>
      <c r="I31" s="74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5"/>
      <c r="Z31" s="202"/>
      <c r="AA31" s="75"/>
      <c r="AB31" s="75"/>
      <c r="AC31" s="75"/>
      <c r="AD31" s="75"/>
      <c r="AE31" s="246" t="str">
        <f t="shared" si="20"/>
        <v>,-€</v>
      </c>
      <c r="AF31" s="76"/>
      <c r="AG31" s="71"/>
      <c r="AH31" s="61">
        <f t="shared" si="1"/>
        <v>0</v>
      </c>
      <c r="AI31" s="62">
        <f t="shared" si="2"/>
        <v>0</v>
      </c>
      <c r="AJ31" s="63">
        <f t="shared" si="3"/>
        <v>0</v>
      </c>
      <c r="AK31" s="63">
        <f t="shared" si="4"/>
        <v>0</v>
      </c>
      <c r="AM31" s="63">
        <f t="shared" si="5"/>
        <v>0</v>
      </c>
      <c r="AN31" s="62">
        <f>AM31*'allg. Daten'!$C$19</f>
        <v>0</v>
      </c>
      <c r="AO31" s="63">
        <f t="shared" si="6"/>
        <v>0</v>
      </c>
      <c r="AP31" s="62">
        <f>IF(AO31=0,0,IF($AM$4&lt;5,'allg. Daten'!$C$27,0))</f>
        <v>0</v>
      </c>
      <c r="AQ31" s="63">
        <f t="shared" si="7"/>
        <v>0</v>
      </c>
      <c r="AR31" s="64">
        <f t="shared" si="8"/>
        <v>0</v>
      </c>
      <c r="AS31" s="64">
        <f t="shared" si="9"/>
        <v>0</v>
      </c>
      <c r="AT31" s="64">
        <f t="shared" si="10"/>
        <v>0</v>
      </c>
      <c r="AU31" s="64">
        <f t="shared" si="10"/>
        <v>0</v>
      </c>
      <c r="AV31" s="64">
        <f t="shared" si="10"/>
        <v>0</v>
      </c>
      <c r="AW31" s="64">
        <f t="shared" si="11"/>
        <v>0</v>
      </c>
      <c r="AX31" s="64">
        <f t="shared" si="12"/>
        <v>0</v>
      </c>
      <c r="AY31" s="64">
        <f t="shared" si="13"/>
        <v>0</v>
      </c>
      <c r="AZ31" s="65">
        <f>IF(AY31=0,'allg. Daten'!$C$18,'allg. Daten'!$C$17)</f>
        <v>30</v>
      </c>
      <c r="BA31" s="65">
        <f>IF(AY31=0,'allg. Daten'!$C$23,'allg. Daten'!$C$22)</f>
        <v>0</v>
      </c>
      <c r="BB31" s="65">
        <f t="shared" si="14"/>
        <v>0</v>
      </c>
      <c r="BC31" s="65">
        <f t="shared" si="15"/>
        <v>0</v>
      </c>
      <c r="BD31" s="64"/>
      <c r="BE31" s="64">
        <f t="shared" si="16"/>
        <v>0</v>
      </c>
      <c r="BF31" s="66">
        <f>BE31*'allg. Daten'!$C$30</f>
        <v>0</v>
      </c>
      <c r="CA31" s="63">
        <v>22</v>
      </c>
      <c r="CD31" s="68"/>
      <c r="CE31" s="48" t="str">
        <f t="shared" si="17"/>
        <v/>
      </c>
    </row>
    <row r="32" spans="1:83" s="63" customFormat="1" ht="15" customHeight="1" x14ac:dyDescent="0.2">
      <c r="A32" s="77">
        <f t="shared" si="18"/>
        <v>23</v>
      </c>
      <c r="B32" s="78"/>
      <c r="C32" s="78"/>
      <c r="D32" s="79"/>
      <c r="E32" s="80"/>
      <c r="F32" s="73" t="str">
        <f t="shared" si="19"/>
        <v/>
      </c>
      <c r="G32" s="73"/>
      <c r="H32" s="73"/>
      <c r="I32" s="74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5"/>
      <c r="Z32" s="202"/>
      <c r="AA32" s="75"/>
      <c r="AB32" s="75"/>
      <c r="AC32" s="75"/>
      <c r="AD32" s="75"/>
      <c r="AE32" s="246" t="str">
        <f t="shared" si="20"/>
        <v>,-€</v>
      </c>
      <c r="AF32" s="76"/>
      <c r="AG32" s="71"/>
      <c r="AH32" s="61">
        <f t="shared" si="1"/>
        <v>0</v>
      </c>
      <c r="AI32" s="62">
        <f t="shared" si="2"/>
        <v>0</v>
      </c>
      <c r="AJ32" s="63">
        <f t="shared" si="3"/>
        <v>0</v>
      </c>
      <c r="AK32" s="63">
        <f t="shared" si="4"/>
        <v>0</v>
      </c>
      <c r="AM32" s="63">
        <f t="shared" si="5"/>
        <v>0</v>
      </c>
      <c r="AN32" s="62">
        <f>AM32*'allg. Daten'!$C$19</f>
        <v>0</v>
      </c>
      <c r="AO32" s="63">
        <f t="shared" si="6"/>
        <v>0</v>
      </c>
      <c r="AP32" s="62">
        <f>IF(AO32=0,0,IF($AM$4&lt;5,'allg. Daten'!$C$27,0))</f>
        <v>0</v>
      </c>
      <c r="AQ32" s="63">
        <f t="shared" si="7"/>
        <v>0</v>
      </c>
      <c r="AR32" s="64">
        <f t="shared" si="8"/>
        <v>0</v>
      </c>
      <c r="AS32" s="64">
        <f t="shared" si="9"/>
        <v>0</v>
      </c>
      <c r="AT32" s="64">
        <f t="shared" si="10"/>
        <v>0</v>
      </c>
      <c r="AU32" s="64">
        <f t="shared" si="10"/>
        <v>0</v>
      </c>
      <c r="AV32" s="64">
        <f t="shared" si="10"/>
        <v>0</v>
      </c>
      <c r="AW32" s="64">
        <f t="shared" si="11"/>
        <v>0</v>
      </c>
      <c r="AX32" s="64">
        <f t="shared" si="12"/>
        <v>0</v>
      </c>
      <c r="AY32" s="64">
        <f t="shared" si="13"/>
        <v>0</v>
      </c>
      <c r="AZ32" s="65">
        <f>IF(AY32=0,'allg. Daten'!$C$18,'allg. Daten'!$C$17)</f>
        <v>30</v>
      </c>
      <c r="BA32" s="65">
        <f>IF(AY32=0,'allg. Daten'!$C$23,'allg. Daten'!$C$22)</f>
        <v>0</v>
      </c>
      <c r="BB32" s="65">
        <f t="shared" si="14"/>
        <v>0</v>
      </c>
      <c r="BC32" s="65">
        <f t="shared" si="15"/>
        <v>0</v>
      </c>
      <c r="BD32" s="64"/>
      <c r="BE32" s="64">
        <f t="shared" si="16"/>
        <v>0</v>
      </c>
      <c r="BF32" s="66">
        <f>BE32*'allg. Daten'!$C$30</f>
        <v>0</v>
      </c>
      <c r="CA32" s="63">
        <v>23</v>
      </c>
      <c r="CD32" s="68"/>
      <c r="CE32" s="48" t="str">
        <f t="shared" si="17"/>
        <v/>
      </c>
    </row>
    <row r="33" spans="1:83" s="63" customFormat="1" ht="15" customHeight="1" x14ac:dyDescent="0.2">
      <c r="A33" s="77">
        <f t="shared" si="18"/>
        <v>24</v>
      </c>
      <c r="B33" s="78"/>
      <c r="C33" s="78"/>
      <c r="D33" s="79"/>
      <c r="E33" s="80"/>
      <c r="F33" s="73" t="str">
        <f t="shared" si="19"/>
        <v/>
      </c>
      <c r="G33" s="73"/>
      <c r="H33" s="73"/>
      <c r="I33" s="74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5"/>
      <c r="Z33" s="202"/>
      <c r="AA33" s="75"/>
      <c r="AB33" s="75"/>
      <c r="AC33" s="75"/>
      <c r="AD33" s="75"/>
      <c r="AE33" s="246" t="str">
        <f t="shared" si="20"/>
        <v>,-€</v>
      </c>
      <c r="AF33" s="76"/>
      <c r="AG33" s="71"/>
      <c r="AH33" s="61">
        <f t="shared" si="1"/>
        <v>0</v>
      </c>
      <c r="AI33" s="62">
        <f t="shared" si="2"/>
        <v>0</v>
      </c>
      <c r="AJ33" s="63">
        <f t="shared" si="3"/>
        <v>0</v>
      </c>
      <c r="AK33" s="63">
        <f t="shared" si="4"/>
        <v>0</v>
      </c>
      <c r="AM33" s="63">
        <f t="shared" si="5"/>
        <v>0</v>
      </c>
      <c r="AN33" s="62">
        <f>AM33*'allg. Daten'!$C$19</f>
        <v>0</v>
      </c>
      <c r="AO33" s="63">
        <f t="shared" si="6"/>
        <v>0</v>
      </c>
      <c r="AP33" s="62">
        <f>IF(AO33=0,0,IF($AM$4&lt;5,'allg. Daten'!$C$27,0))</f>
        <v>0</v>
      </c>
      <c r="AQ33" s="63">
        <f t="shared" si="7"/>
        <v>0</v>
      </c>
      <c r="AR33" s="64">
        <f t="shared" si="8"/>
        <v>0</v>
      </c>
      <c r="AS33" s="64">
        <f t="shared" si="9"/>
        <v>0</v>
      </c>
      <c r="AT33" s="64">
        <f t="shared" si="10"/>
        <v>0</v>
      </c>
      <c r="AU33" s="64">
        <f t="shared" si="10"/>
        <v>0</v>
      </c>
      <c r="AV33" s="64">
        <f t="shared" si="10"/>
        <v>0</v>
      </c>
      <c r="AW33" s="64">
        <f t="shared" si="11"/>
        <v>0</v>
      </c>
      <c r="AX33" s="64">
        <f t="shared" si="12"/>
        <v>0</v>
      </c>
      <c r="AY33" s="64">
        <f t="shared" si="13"/>
        <v>0</v>
      </c>
      <c r="AZ33" s="65">
        <f>IF(AY33=0,'allg. Daten'!$C$18,'allg. Daten'!$C$17)</f>
        <v>30</v>
      </c>
      <c r="BA33" s="65">
        <f>IF(AY33=0,'allg. Daten'!$C$23,'allg. Daten'!$C$22)</f>
        <v>0</v>
      </c>
      <c r="BB33" s="65">
        <f t="shared" si="14"/>
        <v>0</v>
      </c>
      <c r="BC33" s="65">
        <f t="shared" si="15"/>
        <v>0</v>
      </c>
      <c r="BD33" s="64"/>
      <c r="BE33" s="64">
        <f t="shared" si="16"/>
        <v>0</v>
      </c>
      <c r="BF33" s="66">
        <f>BE33*'allg. Daten'!$C$30</f>
        <v>0</v>
      </c>
      <c r="CA33" s="63">
        <v>24</v>
      </c>
      <c r="CD33" s="68"/>
      <c r="CE33" s="48" t="str">
        <f t="shared" si="17"/>
        <v/>
      </c>
    </row>
    <row r="34" spans="1:83" s="83" customFormat="1" ht="15" customHeight="1" x14ac:dyDescent="0.2">
      <c r="A34" s="77">
        <f t="shared" si="18"/>
        <v>25</v>
      </c>
      <c r="B34" s="82"/>
      <c r="C34" s="82"/>
      <c r="D34" s="79"/>
      <c r="E34" s="80"/>
      <c r="F34" s="73" t="str">
        <f t="shared" si="19"/>
        <v/>
      </c>
      <c r="G34" s="73"/>
      <c r="H34" s="73"/>
      <c r="I34" s="74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5"/>
      <c r="Z34" s="202"/>
      <c r="AA34" s="75"/>
      <c r="AB34" s="75"/>
      <c r="AC34" s="75"/>
      <c r="AD34" s="75"/>
      <c r="AE34" s="246" t="str">
        <f t="shared" si="20"/>
        <v>,-€</v>
      </c>
      <c r="AF34" s="76"/>
      <c r="AG34" s="71"/>
      <c r="AH34" s="61">
        <f t="shared" si="1"/>
        <v>0</v>
      </c>
      <c r="AI34" s="62">
        <f t="shared" si="2"/>
        <v>0</v>
      </c>
      <c r="AJ34" s="63">
        <f t="shared" si="3"/>
        <v>0</v>
      </c>
      <c r="AK34" s="63">
        <f t="shared" si="4"/>
        <v>0</v>
      </c>
      <c r="AL34" s="63"/>
      <c r="AM34" s="63">
        <f t="shared" si="5"/>
        <v>0</v>
      </c>
      <c r="AN34" s="62">
        <f>AM34*'allg. Daten'!$C$19</f>
        <v>0</v>
      </c>
      <c r="AO34" s="63">
        <f t="shared" si="6"/>
        <v>0</v>
      </c>
      <c r="AP34" s="62">
        <f>IF(AO34=0,0,IF($AM$4&lt;5,'allg. Daten'!$C$27,0))</f>
        <v>0</v>
      </c>
      <c r="AQ34" s="63">
        <f t="shared" si="7"/>
        <v>0</v>
      </c>
      <c r="AR34" s="64">
        <f t="shared" si="8"/>
        <v>0</v>
      </c>
      <c r="AS34" s="64">
        <f t="shared" si="9"/>
        <v>0</v>
      </c>
      <c r="AT34" s="64">
        <f t="shared" si="10"/>
        <v>0</v>
      </c>
      <c r="AU34" s="64">
        <f t="shared" si="10"/>
        <v>0</v>
      </c>
      <c r="AV34" s="64">
        <f t="shared" si="10"/>
        <v>0</v>
      </c>
      <c r="AW34" s="64">
        <f t="shared" si="11"/>
        <v>0</v>
      </c>
      <c r="AX34" s="64">
        <f t="shared" si="12"/>
        <v>0</v>
      </c>
      <c r="AY34" s="64">
        <f t="shared" si="13"/>
        <v>0</v>
      </c>
      <c r="AZ34" s="65">
        <f>IF(AY34=0,'allg. Daten'!$C$18,'allg. Daten'!$C$17)</f>
        <v>30</v>
      </c>
      <c r="BA34" s="65">
        <f>IF(AY34=0,'allg. Daten'!$C$23,'allg. Daten'!$C$22)</f>
        <v>0</v>
      </c>
      <c r="BB34" s="65">
        <f t="shared" si="14"/>
        <v>0</v>
      </c>
      <c r="BC34" s="65">
        <f t="shared" si="15"/>
        <v>0</v>
      </c>
      <c r="BD34" s="64"/>
      <c r="BE34" s="64">
        <f t="shared" si="16"/>
        <v>0</v>
      </c>
      <c r="BF34" s="66">
        <f>BE34*'allg. Daten'!$C$30</f>
        <v>0</v>
      </c>
      <c r="CD34" s="84"/>
      <c r="CE34" s="48" t="str">
        <f t="shared" si="17"/>
        <v/>
      </c>
    </row>
    <row r="35" spans="1:83" s="83" customFormat="1" ht="15" customHeight="1" x14ac:dyDescent="0.2">
      <c r="A35" s="77">
        <f t="shared" si="18"/>
        <v>26</v>
      </c>
      <c r="B35" s="82"/>
      <c r="C35" s="82"/>
      <c r="D35" s="79"/>
      <c r="E35" s="80"/>
      <c r="F35" s="73" t="str">
        <f t="shared" si="19"/>
        <v/>
      </c>
      <c r="G35" s="73"/>
      <c r="H35" s="73"/>
      <c r="I35" s="74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5"/>
      <c r="Z35" s="202"/>
      <c r="AA35" s="75"/>
      <c r="AB35" s="75"/>
      <c r="AC35" s="75"/>
      <c r="AD35" s="75"/>
      <c r="AE35" s="246" t="str">
        <f t="shared" si="20"/>
        <v>,-€</v>
      </c>
      <c r="AF35" s="76"/>
      <c r="AG35" s="71"/>
      <c r="AH35" s="61">
        <f t="shared" si="1"/>
        <v>0</v>
      </c>
      <c r="AI35" s="62">
        <f t="shared" si="2"/>
        <v>0</v>
      </c>
      <c r="AJ35" s="63">
        <f t="shared" si="3"/>
        <v>0</v>
      </c>
      <c r="AK35" s="63">
        <f t="shared" si="4"/>
        <v>0</v>
      </c>
      <c r="AL35" s="63"/>
      <c r="AM35" s="63">
        <f t="shared" si="5"/>
        <v>0</v>
      </c>
      <c r="AN35" s="62">
        <f>AM35*'allg. Daten'!$C$19</f>
        <v>0</v>
      </c>
      <c r="AO35" s="63">
        <f t="shared" si="6"/>
        <v>0</v>
      </c>
      <c r="AP35" s="62">
        <f>IF(AO35=0,0,IF($AM$4&lt;5,'allg. Daten'!$C$27,0))</f>
        <v>0</v>
      </c>
      <c r="AQ35" s="63">
        <f t="shared" si="7"/>
        <v>0</v>
      </c>
      <c r="AR35" s="64">
        <f t="shared" si="8"/>
        <v>0</v>
      </c>
      <c r="AS35" s="64">
        <f t="shared" si="9"/>
        <v>0</v>
      </c>
      <c r="AT35" s="64">
        <f t="shared" si="10"/>
        <v>0</v>
      </c>
      <c r="AU35" s="64">
        <f t="shared" si="10"/>
        <v>0</v>
      </c>
      <c r="AV35" s="64">
        <f t="shared" si="10"/>
        <v>0</v>
      </c>
      <c r="AW35" s="64">
        <f t="shared" si="11"/>
        <v>0</v>
      </c>
      <c r="AX35" s="64">
        <f t="shared" si="12"/>
        <v>0</v>
      </c>
      <c r="AY35" s="64">
        <f t="shared" si="13"/>
        <v>0</v>
      </c>
      <c r="AZ35" s="65">
        <f>IF(AY35=0,'allg. Daten'!$C$18,'allg. Daten'!$C$17)</f>
        <v>30</v>
      </c>
      <c r="BA35" s="65">
        <f>IF(AY35=0,'allg. Daten'!$C$23,'allg. Daten'!$C$22)</f>
        <v>0</v>
      </c>
      <c r="BB35" s="65">
        <f t="shared" si="14"/>
        <v>0</v>
      </c>
      <c r="BC35" s="65">
        <f t="shared" si="15"/>
        <v>0</v>
      </c>
      <c r="BD35" s="64"/>
      <c r="BE35" s="64">
        <f t="shared" si="16"/>
        <v>0</v>
      </c>
      <c r="BF35" s="66">
        <f>BE35*'allg. Daten'!$C$30</f>
        <v>0</v>
      </c>
      <c r="CD35" s="84"/>
      <c r="CE35" s="48" t="str">
        <f t="shared" si="17"/>
        <v/>
      </c>
    </row>
    <row r="36" spans="1:83" s="83" customFormat="1" ht="15" customHeight="1" x14ac:dyDescent="0.2">
      <c r="A36" s="77">
        <f t="shared" si="18"/>
        <v>27</v>
      </c>
      <c r="B36" s="82"/>
      <c r="C36" s="82"/>
      <c r="D36" s="79"/>
      <c r="E36" s="80"/>
      <c r="F36" s="73" t="str">
        <f t="shared" si="19"/>
        <v/>
      </c>
      <c r="G36" s="73"/>
      <c r="H36" s="73"/>
      <c r="I36" s="74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5"/>
      <c r="Z36" s="202"/>
      <c r="AA36" s="75"/>
      <c r="AB36" s="75"/>
      <c r="AC36" s="75"/>
      <c r="AD36" s="75"/>
      <c r="AE36" s="246" t="str">
        <f t="shared" si="20"/>
        <v>,-€</v>
      </c>
      <c r="AF36" s="76"/>
      <c r="AG36" s="71"/>
      <c r="AH36" s="61">
        <f t="shared" si="1"/>
        <v>0</v>
      </c>
      <c r="AI36" s="62">
        <f t="shared" si="2"/>
        <v>0</v>
      </c>
      <c r="AJ36" s="63">
        <f t="shared" si="3"/>
        <v>0</v>
      </c>
      <c r="AK36" s="63">
        <f t="shared" si="4"/>
        <v>0</v>
      </c>
      <c r="AL36" s="63"/>
      <c r="AM36" s="63">
        <f t="shared" si="5"/>
        <v>0</v>
      </c>
      <c r="AN36" s="62">
        <f>AM36*'allg. Daten'!$C$19</f>
        <v>0</v>
      </c>
      <c r="AO36" s="63">
        <f t="shared" si="6"/>
        <v>0</v>
      </c>
      <c r="AP36" s="62">
        <f>IF(AO36=0,0,IF($AM$4&lt;5,'allg. Daten'!$C$27,0))</f>
        <v>0</v>
      </c>
      <c r="AQ36" s="63">
        <f t="shared" si="7"/>
        <v>0</v>
      </c>
      <c r="AR36" s="64">
        <f t="shared" si="8"/>
        <v>0</v>
      </c>
      <c r="AS36" s="64">
        <f t="shared" si="9"/>
        <v>0</v>
      </c>
      <c r="AT36" s="64">
        <f t="shared" si="10"/>
        <v>0</v>
      </c>
      <c r="AU36" s="64">
        <f t="shared" si="10"/>
        <v>0</v>
      </c>
      <c r="AV36" s="64">
        <f t="shared" si="10"/>
        <v>0</v>
      </c>
      <c r="AW36" s="64">
        <f t="shared" si="11"/>
        <v>0</v>
      </c>
      <c r="AX36" s="64">
        <f t="shared" si="12"/>
        <v>0</v>
      </c>
      <c r="AY36" s="64">
        <f t="shared" si="13"/>
        <v>0</v>
      </c>
      <c r="AZ36" s="65">
        <f>IF(AY36=0,'allg. Daten'!$C$18,'allg. Daten'!$C$17)</f>
        <v>30</v>
      </c>
      <c r="BA36" s="65">
        <f>IF(AY36=0,'allg. Daten'!$C$23,'allg. Daten'!$C$22)</f>
        <v>0</v>
      </c>
      <c r="BB36" s="65">
        <f t="shared" si="14"/>
        <v>0</v>
      </c>
      <c r="BC36" s="65">
        <f t="shared" si="15"/>
        <v>0</v>
      </c>
      <c r="BD36" s="64"/>
      <c r="BE36" s="64">
        <f t="shared" si="16"/>
        <v>0</v>
      </c>
      <c r="BF36" s="66">
        <f>BE36*'allg. Daten'!$C$30</f>
        <v>0</v>
      </c>
      <c r="CD36" s="84"/>
      <c r="CE36" s="48" t="str">
        <f t="shared" si="17"/>
        <v/>
      </c>
    </row>
    <row r="37" spans="1:83" s="83" customFormat="1" ht="15" customHeight="1" x14ac:dyDescent="0.2">
      <c r="A37" s="77">
        <f t="shared" si="18"/>
        <v>28</v>
      </c>
      <c r="B37" s="82"/>
      <c r="C37" s="82"/>
      <c r="D37" s="79"/>
      <c r="E37" s="80"/>
      <c r="F37" s="73" t="str">
        <f t="shared" si="19"/>
        <v/>
      </c>
      <c r="G37" s="73"/>
      <c r="H37" s="73"/>
      <c r="I37" s="74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5"/>
      <c r="Z37" s="202"/>
      <c r="AA37" s="75"/>
      <c r="AB37" s="75"/>
      <c r="AC37" s="75"/>
      <c r="AD37" s="75"/>
      <c r="AE37" s="246" t="str">
        <f t="shared" si="20"/>
        <v>,-€</v>
      </c>
      <c r="AF37" s="76"/>
      <c r="AG37" s="71"/>
      <c r="AH37" s="61">
        <f t="shared" si="1"/>
        <v>0</v>
      </c>
      <c r="AI37" s="62">
        <f t="shared" si="2"/>
        <v>0</v>
      </c>
      <c r="AJ37" s="63">
        <f t="shared" si="3"/>
        <v>0</v>
      </c>
      <c r="AK37" s="63">
        <f t="shared" si="4"/>
        <v>0</v>
      </c>
      <c r="AL37" s="63"/>
      <c r="AM37" s="63">
        <f t="shared" si="5"/>
        <v>0</v>
      </c>
      <c r="AN37" s="62">
        <f>AM37*'allg. Daten'!$C$19</f>
        <v>0</v>
      </c>
      <c r="AO37" s="63">
        <f t="shared" si="6"/>
        <v>0</v>
      </c>
      <c r="AP37" s="62">
        <f>IF(AO37=0,0,IF($AM$4&lt;5,'allg. Daten'!$C$27,0))</f>
        <v>0</v>
      </c>
      <c r="AQ37" s="63">
        <f t="shared" si="7"/>
        <v>0</v>
      </c>
      <c r="AR37" s="64">
        <f t="shared" si="8"/>
        <v>0</v>
      </c>
      <c r="AS37" s="64">
        <f t="shared" si="9"/>
        <v>0</v>
      </c>
      <c r="AT37" s="64">
        <f t="shared" si="10"/>
        <v>0</v>
      </c>
      <c r="AU37" s="64">
        <f t="shared" si="10"/>
        <v>0</v>
      </c>
      <c r="AV37" s="64">
        <f t="shared" si="10"/>
        <v>0</v>
      </c>
      <c r="AW37" s="64">
        <f t="shared" si="11"/>
        <v>0</v>
      </c>
      <c r="AX37" s="64">
        <f t="shared" si="12"/>
        <v>0</v>
      </c>
      <c r="AY37" s="64">
        <f t="shared" si="13"/>
        <v>0</v>
      </c>
      <c r="AZ37" s="65">
        <f>IF(AY37=0,'allg. Daten'!$C$18,'allg. Daten'!$C$17)</f>
        <v>30</v>
      </c>
      <c r="BA37" s="65">
        <f>IF(AY37=0,'allg. Daten'!$C$23,'allg. Daten'!$C$22)</f>
        <v>0</v>
      </c>
      <c r="BB37" s="65">
        <f t="shared" si="14"/>
        <v>0</v>
      </c>
      <c r="BC37" s="65">
        <f t="shared" si="15"/>
        <v>0</v>
      </c>
      <c r="BD37" s="64"/>
      <c r="BE37" s="64">
        <f t="shared" si="16"/>
        <v>0</v>
      </c>
      <c r="BF37" s="66">
        <f>BE37*'allg. Daten'!$C$30</f>
        <v>0</v>
      </c>
      <c r="CD37" s="84"/>
      <c r="CE37" s="48" t="str">
        <f t="shared" si="17"/>
        <v/>
      </c>
    </row>
    <row r="38" spans="1:83" s="83" customFormat="1" ht="15" customHeight="1" x14ac:dyDescent="0.2">
      <c r="A38" s="77">
        <f t="shared" si="18"/>
        <v>29</v>
      </c>
      <c r="B38" s="82"/>
      <c r="C38" s="82"/>
      <c r="D38" s="79"/>
      <c r="E38" s="80"/>
      <c r="F38" s="73" t="str">
        <f t="shared" si="19"/>
        <v/>
      </c>
      <c r="G38" s="73"/>
      <c r="H38" s="73"/>
      <c r="I38" s="74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5"/>
      <c r="Z38" s="202"/>
      <c r="AA38" s="75"/>
      <c r="AB38" s="75"/>
      <c r="AC38" s="75"/>
      <c r="AD38" s="75"/>
      <c r="AE38" s="246" t="str">
        <f t="shared" si="20"/>
        <v>,-€</v>
      </c>
      <c r="AF38" s="76"/>
      <c r="AG38" s="71"/>
      <c r="AH38" s="61">
        <f t="shared" si="1"/>
        <v>0</v>
      </c>
      <c r="AI38" s="62">
        <f t="shared" si="2"/>
        <v>0</v>
      </c>
      <c r="AJ38" s="63">
        <f t="shared" si="3"/>
        <v>0</v>
      </c>
      <c r="AK38" s="63">
        <f t="shared" si="4"/>
        <v>0</v>
      </c>
      <c r="AL38" s="63"/>
      <c r="AM38" s="63">
        <f t="shared" si="5"/>
        <v>0</v>
      </c>
      <c r="AN38" s="62">
        <f>AM38*'allg. Daten'!$C$19</f>
        <v>0</v>
      </c>
      <c r="AO38" s="63">
        <f t="shared" si="6"/>
        <v>0</v>
      </c>
      <c r="AP38" s="62">
        <f>IF(AO38=0,0,IF($AM$4&lt;5,'allg. Daten'!$C$27,0))</f>
        <v>0</v>
      </c>
      <c r="AQ38" s="63">
        <f t="shared" si="7"/>
        <v>0</v>
      </c>
      <c r="AR38" s="64">
        <f t="shared" si="8"/>
        <v>0</v>
      </c>
      <c r="AS38" s="64">
        <f t="shared" si="9"/>
        <v>0</v>
      </c>
      <c r="AT38" s="64">
        <f t="shared" si="10"/>
        <v>0</v>
      </c>
      <c r="AU38" s="64">
        <f t="shared" si="10"/>
        <v>0</v>
      </c>
      <c r="AV38" s="64">
        <f t="shared" si="10"/>
        <v>0</v>
      </c>
      <c r="AW38" s="64">
        <f t="shared" si="11"/>
        <v>0</v>
      </c>
      <c r="AX38" s="64">
        <f t="shared" si="12"/>
        <v>0</v>
      </c>
      <c r="AY38" s="64">
        <f t="shared" si="13"/>
        <v>0</v>
      </c>
      <c r="AZ38" s="65">
        <f>IF(AY38=0,'allg. Daten'!$C$18,'allg. Daten'!$C$17)</f>
        <v>30</v>
      </c>
      <c r="BA38" s="65">
        <f>IF(AY38=0,'allg. Daten'!$C$23,'allg. Daten'!$C$22)</f>
        <v>0</v>
      </c>
      <c r="BB38" s="65">
        <f t="shared" si="14"/>
        <v>0</v>
      </c>
      <c r="BC38" s="65">
        <f t="shared" si="15"/>
        <v>0</v>
      </c>
      <c r="BD38" s="64"/>
      <c r="BE38" s="64">
        <f t="shared" si="16"/>
        <v>0</v>
      </c>
      <c r="BF38" s="66">
        <f>BE38*'allg. Daten'!$C$30</f>
        <v>0</v>
      </c>
      <c r="CD38" s="84"/>
      <c r="CE38" s="48" t="str">
        <f t="shared" si="17"/>
        <v/>
      </c>
    </row>
    <row r="39" spans="1:83" s="83" customFormat="1" ht="15" customHeight="1" x14ac:dyDescent="0.2">
      <c r="A39" s="77">
        <f t="shared" si="18"/>
        <v>30</v>
      </c>
      <c r="B39" s="82"/>
      <c r="C39" s="82"/>
      <c r="D39" s="79"/>
      <c r="E39" s="80"/>
      <c r="F39" s="73" t="str">
        <f t="shared" si="19"/>
        <v/>
      </c>
      <c r="G39" s="73"/>
      <c r="H39" s="73"/>
      <c r="I39" s="74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5"/>
      <c r="Z39" s="202"/>
      <c r="AA39" s="75"/>
      <c r="AB39" s="75"/>
      <c r="AC39" s="75"/>
      <c r="AD39" s="75"/>
      <c r="AE39" s="246" t="str">
        <f t="shared" si="20"/>
        <v>,-€</v>
      </c>
      <c r="AF39" s="76"/>
      <c r="AG39" s="71"/>
      <c r="AH39" s="61">
        <f t="shared" si="1"/>
        <v>0</v>
      </c>
      <c r="AI39" s="62">
        <f t="shared" si="2"/>
        <v>0</v>
      </c>
      <c r="AJ39" s="63">
        <f t="shared" si="3"/>
        <v>0</v>
      </c>
      <c r="AK39" s="63">
        <f t="shared" si="4"/>
        <v>0</v>
      </c>
      <c r="AL39" s="63"/>
      <c r="AM39" s="63">
        <f t="shared" si="5"/>
        <v>0</v>
      </c>
      <c r="AN39" s="62">
        <f>AM39*'allg. Daten'!$C$19</f>
        <v>0</v>
      </c>
      <c r="AO39" s="63">
        <f t="shared" si="6"/>
        <v>0</v>
      </c>
      <c r="AP39" s="62">
        <f>IF(AO39=0,0,IF($AM$4&lt;5,'allg. Daten'!$C$27,0))</f>
        <v>0</v>
      </c>
      <c r="AQ39" s="63">
        <f t="shared" si="7"/>
        <v>0</v>
      </c>
      <c r="AR39" s="64">
        <f t="shared" si="8"/>
        <v>0</v>
      </c>
      <c r="AS39" s="64">
        <f t="shared" si="9"/>
        <v>0</v>
      </c>
      <c r="AT39" s="64">
        <f t="shared" si="10"/>
        <v>0</v>
      </c>
      <c r="AU39" s="64">
        <f t="shared" si="10"/>
        <v>0</v>
      </c>
      <c r="AV39" s="64">
        <f t="shared" si="10"/>
        <v>0</v>
      </c>
      <c r="AW39" s="64">
        <f t="shared" si="11"/>
        <v>0</v>
      </c>
      <c r="AX39" s="64">
        <f t="shared" si="12"/>
        <v>0</v>
      </c>
      <c r="AY39" s="64">
        <f t="shared" si="13"/>
        <v>0</v>
      </c>
      <c r="AZ39" s="65">
        <f>IF(AY39=0,'allg. Daten'!$C$18,'allg. Daten'!$C$17)</f>
        <v>30</v>
      </c>
      <c r="BA39" s="65">
        <f>IF(AY39=0,'allg. Daten'!$C$23,'allg. Daten'!$C$22)</f>
        <v>0</v>
      </c>
      <c r="BB39" s="65">
        <f t="shared" si="14"/>
        <v>0</v>
      </c>
      <c r="BC39" s="65">
        <f t="shared" si="15"/>
        <v>0</v>
      </c>
      <c r="BD39" s="64"/>
      <c r="BE39" s="64">
        <f t="shared" si="16"/>
        <v>0</v>
      </c>
      <c r="BF39" s="66">
        <f>BE39*'allg. Daten'!$C$30</f>
        <v>0</v>
      </c>
      <c r="CD39" s="84"/>
      <c r="CE39" s="48" t="str">
        <f t="shared" si="17"/>
        <v/>
      </c>
    </row>
    <row r="40" spans="1:83" s="83" customFormat="1" ht="15" customHeight="1" x14ac:dyDescent="0.2">
      <c r="A40" s="77">
        <f t="shared" si="18"/>
        <v>31</v>
      </c>
      <c r="B40" s="82"/>
      <c r="C40" s="82"/>
      <c r="D40" s="79"/>
      <c r="E40" s="80"/>
      <c r="F40" s="73" t="str">
        <f t="shared" si="19"/>
        <v/>
      </c>
      <c r="G40" s="73"/>
      <c r="H40" s="73"/>
      <c r="I40" s="74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5"/>
      <c r="Z40" s="202"/>
      <c r="AA40" s="75"/>
      <c r="AB40" s="75"/>
      <c r="AC40" s="75"/>
      <c r="AD40" s="75"/>
      <c r="AE40" s="246" t="str">
        <f t="shared" si="20"/>
        <v>,-€</v>
      </c>
      <c r="AF40" s="76"/>
      <c r="AG40" s="71"/>
      <c r="AH40" s="61">
        <f t="shared" si="1"/>
        <v>0</v>
      </c>
      <c r="AI40" s="62">
        <f t="shared" si="2"/>
        <v>0</v>
      </c>
      <c r="AJ40" s="63">
        <f t="shared" si="3"/>
        <v>0</v>
      </c>
      <c r="AK40" s="63">
        <f t="shared" si="4"/>
        <v>0</v>
      </c>
      <c r="AL40" s="63"/>
      <c r="AM40" s="63">
        <f t="shared" si="5"/>
        <v>0</v>
      </c>
      <c r="AN40" s="62">
        <f>AM40*'allg. Daten'!$C$19</f>
        <v>0</v>
      </c>
      <c r="AO40" s="63">
        <f t="shared" si="6"/>
        <v>0</v>
      </c>
      <c r="AP40" s="62">
        <f>IF(AO40=0,0,IF($AM$4&lt;5,'allg. Daten'!$C$27,0))</f>
        <v>0</v>
      </c>
      <c r="AQ40" s="63">
        <f t="shared" si="7"/>
        <v>0</v>
      </c>
      <c r="AR40" s="64">
        <f t="shared" si="8"/>
        <v>0</v>
      </c>
      <c r="AS40" s="64">
        <f t="shared" si="9"/>
        <v>0</v>
      </c>
      <c r="AT40" s="64">
        <f t="shared" si="10"/>
        <v>0</v>
      </c>
      <c r="AU40" s="64">
        <f t="shared" si="10"/>
        <v>0</v>
      </c>
      <c r="AV40" s="64">
        <f t="shared" si="10"/>
        <v>0</v>
      </c>
      <c r="AW40" s="64">
        <f t="shared" si="11"/>
        <v>0</v>
      </c>
      <c r="AX40" s="64">
        <f t="shared" si="12"/>
        <v>0</v>
      </c>
      <c r="AY40" s="64">
        <f t="shared" si="13"/>
        <v>0</v>
      </c>
      <c r="AZ40" s="65">
        <f>IF(AY40=0,'allg. Daten'!$C$18,'allg. Daten'!$C$17)</f>
        <v>30</v>
      </c>
      <c r="BA40" s="65">
        <f>IF(AY40=0,'allg. Daten'!$C$23,'allg. Daten'!$C$22)</f>
        <v>0</v>
      </c>
      <c r="BB40" s="65">
        <f t="shared" si="14"/>
        <v>0</v>
      </c>
      <c r="BC40" s="65">
        <f t="shared" si="15"/>
        <v>0</v>
      </c>
      <c r="BD40" s="64"/>
      <c r="BE40" s="64">
        <f t="shared" si="16"/>
        <v>0</v>
      </c>
      <c r="BF40" s="66">
        <f>BE40*'allg. Daten'!$C$30</f>
        <v>0</v>
      </c>
      <c r="CD40" s="84"/>
      <c r="CE40" s="48" t="str">
        <f t="shared" si="17"/>
        <v/>
      </c>
    </row>
    <row r="41" spans="1:83" s="83" customFormat="1" ht="15" customHeight="1" x14ac:dyDescent="0.2">
      <c r="A41" s="77">
        <f t="shared" si="18"/>
        <v>32</v>
      </c>
      <c r="B41" s="82"/>
      <c r="C41" s="82"/>
      <c r="D41" s="79"/>
      <c r="E41" s="80"/>
      <c r="F41" s="73" t="str">
        <f t="shared" si="19"/>
        <v/>
      </c>
      <c r="G41" s="73"/>
      <c r="H41" s="73"/>
      <c r="I41" s="74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5"/>
      <c r="Z41" s="202"/>
      <c r="AA41" s="75"/>
      <c r="AB41" s="75"/>
      <c r="AC41" s="75"/>
      <c r="AD41" s="75"/>
      <c r="AE41" s="246" t="str">
        <f t="shared" si="20"/>
        <v>,-€</v>
      </c>
      <c r="AF41" s="76"/>
      <c r="AG41" s="71"/>
      <c r="AH41" s="61">
        <f t="shared" si="1"/>
        <v>0</v>
      </c>
      <c r="AI41" s="62">
        <f t="shared" si="2"/>
        <v>0</v>
      </c>
      <c r="AJ41" s="63">
        <f t="shared" si="3"/>
        <v>0</v>
      </c>
      <c r="AK41" s="63">
        <f t="shared" si="4"/>
        <v>0</v>
      </c>
      <c r="AL41" s="63"/>
      <c r="AM41" s="63">
        <f t="shared" si="5"/>
        <v>0</v>
      </c>
      <c r="AN41" s="62">
        <f>AM41*'allg. Daten'!$C$19</f>
        <v>0</v>
      </c>
      <c r="AO41" s="63">
        <f t="shared" si="6"/>
        <v>0</v>
      </c>
      <c r="AP41" s="62">
        <f>IF(AO41=0,0,IF($AM$4&lt;5,'allg. Daten'!$C$27,0))</f>
        <v>0</v>
      </c>
      <c r="AQ41" s="63">
        <f t="shared" si="7"/>
        <v>0</v>
      </c>
      <c r="AR41" s="64">
        <f t="shared" si="8"/>
        <v>0</v>
      </c>
      <c r="AS41" s="64">
        <f t="shared" si="9"/>
        <v>0</v>
      </c>
      <c r="AT41" s="64">
        <f t="shared" si="10"/>
        <v>0</v>
      </c>
      <c r="AU41" s="64">
        <f t="shared" si="10"/>
        <v>0</v>
      </c>
      <c r="AV41" s="64">
        <f t="shared" si="10"/>
        <v>0</v>
      </c>
      <c r="AW41" s="64">
        <f t="shared" si="11"/>
        <v>0</v>
      </c>
      <c r="AX41" s="64">
        <f t="shared" si="12"/>
        <v>0</v>
      </c>
      <c r="AY41" s="64">
        <f t="shared" si="13"/>
        <v>0</v>
      </c>
      <c r="AZ41" s="65">
        <f>IF(AY41=0,'allg. Daten'!$C$18,'allg. Daten'!$C$17)</f>
        <v>30</v>
      </c>
      <c r="BA41" s="65">
        <f>IF(AY41=0,'allg. Daten'!$C$23,'allg. Daten'!$C$22)</f>
        <v>0</v>
      </c>
      <c r="BB41" s="65">
        <f t="shared" si="14"/>
        <v>0</v>
      </c>
      <c r="BC41" s="65">
        <f t="shared" si="15"/>
        <v>0</v>
      </c>
      <c r="BD41" s="64"/>
      <c r="BE41" s="64">
        <f t="shared" si="16"/>
        <v>0</v>
      </c>
      <c r="BF41" s="66">
        <f>BE41*'allg. Daten'!$C$30</f>
        <v>0</v>
      </c>
      <c r="CD41" s="84"/>
      <c r="CE41" s="48" t="str">
        <f t="shared" si="17"/>
        <v/>
      </c>
    </row>
    <row r="42" spans="1:83" s="83" customFormat="1" ht="15" customHeight="1" x14ac:dyDescent="0.2">
      <c r="A42" s="77">
        <f t="shared" si="18"/>
        <v>33</v>
      </c>
      <c r="B42" s="82"/>
      <c r="C42" s="82"/>
      <c r="D42" s="79"/>
      <c r="E42" s="80"/>
      <c r="F42" s="73" t="str">
        <f t="shared" si="19"/>
        <v/>
      </c>
      <c r="G42" s="73"/>
      <c r="H42" s="73"/>
      <c r="I42" s="74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5"/>
      <c r="Z42" s="202"/>
      <c r="AA42" s="75"/>
      <c r="AB42" s="75"/>
      <c r="AC42" s="75"/>
      <c r="AD42" s="75"/>
      <c r="AE42" s="246" t="str">
        <f t="shared" si="20"/>
        <v>,-€</v>
      </c>
      <c r="AF42" s="76"/>
      <c r="AG42" s="71"/>
      <c r="AH42" s="61">
        <f t="shared" si="1"/>
        <v>0</v>
      </c>
      <c r="AI42" s="62">
        <f t="shared" si="2"/>
        <v>0</v>
      </c>
      <c r="AJ42" s="63">
        <f t="shared" si="3"/>
        <v>0</v>
      </c>
      <c r="AK42" s="63">
        <f t="shared" si="4"/>
        <v>0</v>
      </c>
      <c r="AL42" s="63"/>
      <c r="AM42" s="63">
        <f t="shared" si="5"/>
        <v>0</v>
      </c>
      <c r="AN42" s="62">
        <f>AM42*'allg. Daten'!$C$19</f>
        <v>0</v>
      </c>
      <c r="AO42" s="63">
        <f t="shared" si="6"/>
        <v>0</v>
      </c>
      <c r="AP42" s="62">
        <f>IF(AO42=0,0,IF($AM$4&lt;5,'allg. Daten'!$C$27,0))</f>
        <v>0</v>
      </c>
      <c r="AQ42" s="63">
        <f t="shared" si="7"/>
        <v>0</v>
      </c>
      <c r="AR42" s="64">
        <f t="shared" si="8"/>
        <v>0</v>
      </c>
      <c r="AS42" s="64">
        <f t="shared" si="9"/>
        <v>0</v>
      </c>
      <c r="AT42" s="64">
        <f t="shared" si="10"/>
        <v>0</v>
      </c>
      <c r="AU42" s="64">
        <f t="shared" si="10"/>
        <v>0</v>
      </c>
      <c r="AV42" s="64">
        <f t="shared" si="10"/>
        <v>0</v>
      </c>
      <c r="AW42" s="64">
        <f t="shared" si="11"/>
        <v>0</v>
      </c>
      <c r="AX42" s="64">
        <f t="shared" si="12"/>
        <v>0</v>
      </c>
      <c r="AY42" s="64">
        <f t="shared" si="13"/>
        <v>0</v>
      </c>
      <c r="AZ42" s="65">
        <f>IF(AY42=0,'allg. Daten'!$C$18,'allg. Daten'!$C$17)</f>
        <v>30</v>
      </c>
      <c r="BA42" s="65">
        <f>IF(AY42=0,'allg. Daten'!$C$23,'allg. Daten'!$C$22)</f>
        <v>0</v>
      </c>
      <c r="BB42" s="65">
        <f t="shared" si="14"/>
        <v>0</v>
      </c>
      <c r="BC42" s="65">
        <f t="shared" si="15"/>
        <v>0</v>
      </c>
      <c r="BD42" s="64"/>
      <c r="BE42" s="64">
        <f t="shared" si="16"/>
        <v>0</v>
      </c>
      <c r="BF42" s="66">
        <f>BE42*'allg. Daten'!$C$30</f>
        <v>0</v>
      </c>
      <c r="CD42" s="84"/>
      <c r="CE42" s="48" t="str">
        <f t="shared" si="17"/>
        <v/>
      </c>
    </row>
    <row r="43" spans="1:83" s="83" customFormat="1" ht="15" customHeight="1" x14ac:dyDescent="0.2">
      <c r="A43" s="77">
        <f t="shared" si="18"/>
        <v>34</v>
      </c>
      <c r="B43" s="82"/>
      <c r="C43" s="82"/>
      <c r="D43" s="79"/>
      <c r="E43" s="80"/>
      <c r="F43" s="73" t="str">
        <f t="shared" si="19"/>
        <v/>
      </c>
      <c r="G43" s="73"/>
      <c r="H43" s="73"/>
      <c r="I43" s="74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5"/>
      <c r="Z43" s="202"/>
      <c r="AA43" s="75"/>
      <c r="AB43" s="75"/>
      <c r="AC43" s="75"/>
      <c r="AD43" s="75"/>
      <c r="AE43" s="246" t="str">
        <f t="shared" si="20"/>
        <v>,-€</v>
      </c>
      <c r="AF43" s="76"/>
      <c r="AG43" s="71"/>
      <c r="AH43" s="61">
        <f t="shared" si="1"/>
        <v>0</v>
      </c>
      <c r="AI43" s="62">
        <f t="shared" si="2"/>
        <v>0</v>
      </c>
      <c r="AJ43" s="63">
        <f t="shared" si="3"/>
        <v>0</v>
      </c>
      <c r="AK43" s="63">
        <f t="shared" si="4"/>
        <v>0</v>
      </c>
      <c r="AL43" s="63"/>
      <c r="AM43" s="63">
        <f t="shared" si="5"/>
        <v>0</v>
      </c>
      <c r="AN43" s="62">
        <f>AM43*'allg. Daten'!$C$19</f>
        <v>0</v>
      </c>
      <c r="AO43" s="63">
        <f t="shared" si="6"/>
        <v>0</v>
      </c>
      <c r="AP43" s="62">
        <f>IF(AO43=0,0,IF($AM$4&lt;5,'allg. Daten'!$C$27,0))</f>
        <v>0</v>
      </c>
      <c r="AQ43" s="63">
        <f t="shared" si="7"/>
        <v>0</v>
      </c>
      <c r="AR43" s="64">
        <f t="shared" si="8"/>
        <v>0</v>
      </c>
      <c r="AS43" s="64">
        <f t="shared" si="9"/>
        <v>0</v>
      </c>
      <c r="AT43" s="64">
        <f t="shared" si="10"/>
        <v>0</v>
      </c>
      <c r="AU43" s="64">
        <f t="shared" si="10"/>
        <v>0</v>
      </c>
      <c r="AV43" s="64">
        <f t="shared" si="10"/>
        <v>0</v>
      </c>
      <c r="AW43" s="64">
        <f t="shared" si="11"/>
        <v>0</v>
      </c>
      <c r="AX43" s="64">
        <f t="shared" si="12"/>
        <v>0</v>
      </c>
      <c r="AY43" s="64">
        <f t="shared" si="13"/>
        <v>0</v>
      </c>
      <c r="AZ43" s="65">
        <f>IF(AY43=0,'allg. Daten'!$C$18,'allg. Daten'!$C$17)</f>
        <v>30</v>
      </c>
      <c r="BA43" s="65">
        <f>IF(AY43=0,'allg. Daten'!$C$23,'allg. Daten'!$C$22)</f>
        <v>0</v>
      </c>
      <c r="BB43" s="65">
        <f t="shared" si="14"/>
        <v>0</v>
      </c>
      <c r="BC43" s="65">
        <f t="shared" si="15"/>
        <v>0</v>
      </c>
      <c r="BD43" s="64"/>
      <c r="BE43" s="64">
        <f t="shared" si="16"/>
        <v>0</v>
      </c>
      <c r="BF43" s="66">
        <f>BE43*'allg. Daten'!$C$30</f>
        <v>0</v>
      </c>
      <c r="CD43" s="84"/>
      <c r="CE43" s="48" t="str">
        <f t="shared" si="17"/>
        <v/>
      </c>
    </row>
    <row r="44" spans="1:83" s="83" customFormat="1" ht="15" customHeight="1" x14ac:dyDescent="0.2">
      <c r="A44" s="77">
        <f t="shared" si="18"/>
        <v>35</v>
      </c>
      <c r="B44" s="82"/>
      <c r="C44" s="82"/>
      <c r="D44" s="79"/>
      <c r="E44" s="80"/>
      <c r="F44" s="73" t="str">
        <f t="shared" si="19"/>
        <v/>
      </c>
      <c r="G44" s="73"/>
      <c r="H44" s="73"/>
      <c r="I44" s="74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5"/>
      <c r="Z44" s="202"/>
      <c r="AA44" s="75"/>
      <c r="AB44" s="75"/>
      <c r="AC44" s="75"/>
      <c r="AD44" s="75"/>
      <c r="AE44" s="246" t="str">
        <f t="shared" si="20"/>
        <v>,-€</v>
      </c>
      <c r="AF44" s="76"/>
      <c r="AG44" s="71"/>
      <c r="AH44" s="61">
        <f t="shared" si="1"/>
        <v>0</v>
      </c>
      <c r="AI44" s="62">
        <f t="shared" si="2"/>
        <v>0</v>
      </c>
      <c r="AJ44" s="63">
        <f t="shared" si="3"/>
        <v>0</v>
      </c>
      <c r="AK44" s="63">
        <f t="shared" si="4"/>
        <v>0</v>
      </c>
      <c r="AL44" s="63"/>
      <c r="AM44" s="63">
        <f t="shared" si="5"/>
        <v>0</v>
      </c>
      <c r="AN44" s="62">
        <f>AM44*'allg. Daten'!$C$19</f>
        <v>0</v>
      </c>
      <c r="AO44" s="63">
        <f t="shared" si="6"/>
        <v>0</v>
      </c>
      <c r="AP44" s="62">
        <f>IF(AO44=0,0,IF($AM$4&lt;5,'allg. Daten'!$C$27,0))</f>
        <v>0</v>
      </c>
      <c r="AQ44" s="63">
        <f t="shared" si="7"/>
        <v>0</v>
      </c>
      <c r="AR44" s="64">
        <f t="shared" si="8"/>
        <v>0</v>
      </c>
      <c r="AS44" s="64">
        <f t="shared" si="9"/>
        <v>0</v>
      </c>
      <c r="AT44" s="64">
        <f t="shared" si="10"/>
        <v>0</v>
      </c>
      <c r="AU44" s="64">
        <f t="shared" si="10"/>
        <v>0</v>
      </c>
      <c r="AV44" s="64">
        <f t="shared" si="10"/>
        <v>0</v>
      </c>
      <c r="AW44" s="64">
        <f t="shared" si="11"/>
        <v>0</v>
      </c>
      <c r="AX44" s="64">
        <f t="shared" si="12"/>
        <v>0</v>
      </c>
      <c r="AY44" s="64">
        <f t="shared" si="13"/>
        <v>0</v>
      </c>
      <c r="AZ44" s="65">
        <f>IF(AY44=0,'allg. Daten'!$C$18,'allg. Daten'!$C$17)</f>
        <v>30</v>
      </c>
      <c r="BA44" s="65">
        <f>IF(AY44=0,'allg. Daten'!$C$23,'allg. Daten'!$C$22)</f>
        <v>0</v>
      </c>
      <c r="BB44" s="65">
        <f t="shared" si="14"/>
        <v>0</v>
      </c>
      <c r="BC44" s="65">
        <f t="shared" si="15"/>
        <v>0</v>
      </c>
      <c r="BD44" s="64"/>
      <c r="BE44" s="64">
        <f t="shared" si="16"/>
        <v>0</v>
      </c>
      <c r="BF44" s="66">
        <f>BE44*'allg. Daten'!$C$30</f>
        <v>0</v>
      </c>
      <c r="CD44" s="84"/>
      <c r="CE44" s="48" t="str">
        <f t="shared" si="17"/>
        <v/>
      </c>
    </row>
    <row r="45" spans="1:83" s="83" customFormat="1" ht="15" customHeight="1" x14ac:dyDescent="0.2">
      <c r="A45" s="77">
        <f t="shared" si="18"/>
        <v>36</v>
      </c>
      <c r="B45" s="82"/>
      <c r="C45" s="82"/>
      <c r="D45" s="79"/>
      <c r="E45" s="80"/>
      <c r="F45" s="73" t="str">
        <f t="shared" si="19"/>
        <v/>
      </c>
      <c r="G45" s="73"/>
      <c r="H45" s="73"/>
      <c r="I45" s="74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5"/>
      <c r="Z45" s="202"/>
      <c r="AA45" s="75"/>
      <c r="AB45" s="75"/>
      <c r="AC45" s="75"/>
      <c r="AD45" s="75"/>
      <c r="AE45" s="246" t="str">
        <f t="shared" si="20"/>
        <v>,-€</v>
      </c>
      <c r="AF45" s="76"/>
      <c r="AG45" s="71"/>
      <c r="AH45" s="61">
        <f t="shared" si="1"/>
        <v>0</v>
      </c>
      <c r="AI45" s="62">
        <f t="shared" si="2"/>
        <v>0</v>
      </c>
      <c r="AJ45" s="63">
        <f t="shared" si="3"/>
        <v>0</v>
      </c>
      <c r="AK45" s="63">
        <f t="shared" si="4"/>
        <v>0</v>
      </c>
      <c r="AL45" s="63"/>
      <c r="AM45" s="63">
        <f t="shared" si="5"/>
        <v>0</v>
      </c>
      <c r="AN45" s="62">
        <f>AM45*'allg. Daten'!$C$19</f>
        <v>0</v>
      </c>
      <c r="AO45" s="63">
        <f t="shared" si="6"/>
        <v>0</v>
      </c>
      <c r="AP45" s="62">
        <f>IF(AO45=0,0,IF($AM$4&lt;5,'allg. Daten'!$C$27,0))</f>
        <v>0</v>
      </c>
      <c r="AQ45" s="63">
        <f t="shared" si="7"/>
        <v>0</v>
      </c>
      <c r="AR45" s="64">
        <f t="shared" si="8"/>
        <v>0</v>
      </c>
      <c r="AS45" s="64">
        <f t="shared" si="9"/>
        <v>0</v>
      </c>
      <c r="AT45" s="64">
        <f t="shared" si="10"/>
        <v>0</v>
      </c>
      <c r="AU45" s="64">
        <f t="shared" si="10"/>
        <v>0</v>
      </c>
      <c r="AV45" s="64">
        <f t="shared" si="10"/>
        <v>0</v>
      </c>
      <c r="AW45" s="64">
        <f t="shared" si="11"/>
        <v>0</v>
      </c>
      <c r="AX45" s="64">
        <f t="shared" si="12"/>
        <v>0</v>
      </c>
      <c r="AY45" s="64">
        <f t="shared" si="13"/>
        <v>0</v>
      </c>
      <c r="AZ45" s="65">
        <f>IF(AY45=0,'allg. Daten'!$C$18,'allg. Daten'!$C$17)</f>
        <v>30</v>
      </c>
      <c r="BA45" s="65">
        <f>IF(AY45=0,'allg. Daten'!$C$23,'allg. Daten'!$C$22)</f>
        <v>0</v>
      </c>
      <c r="BB45" s="65">
        <f t="shared" si="14"/>
        <v>0</v>
      </c>
      <c r="BC45" s="65">
        <f t="shared" si="15"/>
        <v>0</v>
      </c>
      <c r="BD45" s="64"/>
      <c r="BE45" s="64">
        <f t="shared" si="16"/>
        <v>0</v>
      </c>
      <c r="BF45" s="66">
        <f>BE45*'allg. Daten'!$C$30</f>
        <v>0</v>
      </c>
      <c r="CD45" s="84"/>
      <c r="CE45" s="48" t="str">
        <f t="shared" si="17"/>
        <v/>
      </c>
    </row>
    <row r="46" spans="1:83" s="83" customFormat="1" ht="15" customHeight="1" x14ac:dyDescent="0.2">
      <c r="A46" s="77">
        <f t="shared" si="18"/>
        <v>37</v>
      </c>
      <c r="B46" s="82"/>
      <c r="C46" s="82"/>
      <c r="D46" s="79"/>
      <c r="E46" s="80"/>
      <c r="F46" s="73" t="str">
        <f t="shared" si="19"/>
        <v/>
      </c>
      <c r="G46" s="73"/>
      <c r="H46" s="73"/>
      <c r="I46" s="74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5"/>
      <c r="Z46" s="202"/>
      <c r="AA46" s="75"/>
      <c r="AB46" s="75"/>
      <c r="AC46" s="75"/>
      <c r="AD46" s="75"/>
      <c r="AE46" s="246" t="str">
        <f t="shared" si="20"/>
        <v>,-€</v>
      </c>
      <c r="AF46" s="76"/>
      <c r="AG46" s="71"/>
      <c r="AH46" s="61">
        <f t="shared" si="1"/>
        <v>0</v>
      </c>
      <c r="AI46" s="62">
        <f t="shared" si="2"/>
        <v>0</v>
      </c>
      <c r="AJ46" s="63">
        <f t="shared" si="3"/>
        <v>0</v>
      </c>
      <c r="AK46" s="63">
        <f t="shared" si="4"/>
        <v>0</v>
      </c>
      <c r="AL46" s="63"/>
      <c r="AM46" s="63">
        <f t="shared" si="5"/>
        <v>0</v>
      </c>
      <c r="AN46" s="62">
        <f>AM46*'allg. Daten'!$C$19</f>
        <v>0</v>
      </c>
      <c r="AO46" s="63">
        <f t="shared" si="6"/>
        <v>0</v>
      </c>
      <c r="AP46" s="62">
        <f>IF(AO46=0,0,IF($AM$4&lt;5,'allg. Daten'!$C$27,0))</f>
        <v>0</v>
      </c>
      <c r="AQ46" s="63">
        <f t="shared" si="7"/>
        <v>0</v>
      </c>
      <c r="AR46" s="64">
        <f t="shared" si="8"/>
        <v>0</v>
      </c>
      <c r="AS46" s="64">
        <f t="shared" si="9"/>
        <v>0</v>
      </c>
      <c r="AT46" s="64">
        <f t="shared" si="10"/>
        <v>0</v>
      </c>
      <c r="AU46" s="64">
        <f t="shared" si="10"/>
        <v>0</v>
      </c>
      <c r="AV46" s="64">
        <f t="shared" si="10"/>
        <v>0</v>
      </c>
      <c r="AW46" s="64">
        <f t="shared" si="11"/>
        <v>0</v>
      </c>
      <c r="AX46" s="64">
        <f t="shared" si="12"/>
        <v>0</v>
      </c>
      <c r="AY46" s="64">
        <f t="shared" si="13"/>
        <v>0</v>
      </c>
      <c r="AZ46" s="65">
        <f>IF(AY46=0,'allg. Daten'!$C$18,'allg. Daten'!$C$17)</f>
        <v>30</v>
      </c>
      <c r="BA46" s="65">
        <f>IF(AY46=0,'allg. Daten'!$C$23,'allg. Daten'!$C$22)</f>
        <v>0</v>
      </c>
      <c r="BB46" s="65">
        <f t="shared" si="14"/>
        <v>0</v>
      </c>
      <c r="BC46" s="65">
        <f t="shared" si="15"/>
        <v>0</v>
      </c>
      <c r="BD46" s="64"/>
      <c r="BE46" s="64">
        <f t="shared" si="16"/>
        <v>0</v>
      </c>
      <c r="BF46" s="66">
        <f>BE46*'allg. Daten'!$C$30</f>
        <v>0</v>
      </c>
      <c r="CD46" s="84"/>
      <c r="CE46" s="48" t="str">
        <f t="shared" si="17"/>
        <v/>
      </c>
    </row>
    <row r="47" spans="1:83" s="83" customFormat="1" ht="15" customHeight="1" x14ac:dyDescent="0.2">
      <c r="A47" s="77">
        <f t="shared" si="18"/>
        <v>38</v>
      </c>
      <c r="B47" s="82"/>
      <c r="C47" s="82"/>
      <c r="D47" s="79"/>
      <c r="E47" s="80"/>
      <c r="F47" s="73" t="str">
        <f t="shared" si="19"/>
        <v/>
      </c>
      <c r="G47" s="73"/>
      <c r="H47" s="73"/>
      <c r="I47" s="74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5"/>
      <c r="Z47" s="202"/>
      <c r="AA47" s="75"/>
      <c r="AB47" s="75"/>
      <c r="AC47" s="75"/>
      <c r="AD47" s="75"/>
      <c r="AE47" s="246" t="str">
        <f t="shared" si="20"/>
        <v>,-€</v>
      </c>
      <c r="AF47" s="76"/>
      <c r="AG47" s="71"/>
      <c r="AH47" s="61">
        <f t="shared" si="1"/>
        <v>0</v>
      </c>
      <c r="AI47" s="62">
        <f t="shared" si="2"/>
        <v>0</v>
      </c>
      <c r="AJ47" s="63">
        <f t="shared" si="3"/>
        <v>0</v>
      </c>
      <c r="AK47" s="63">
        <f t="shared" si="4"/>
        <v>0</v>
      </c>
      <c r="AL47" s="63"/>
      <c r="AM47" s="63">
        <f t="shared" si="5"/>
        <v>0</v>
      </c>
      <c r="AN47" s="62">
        <f>AM47*'allg. Daten'!$C$19</f>
        <v>0</v>
      </c>
      <c r="AO47" s="63">
        <f t="shared" si="6"/>
        <v>0</v>
      </c>
      <c r="AP47" s="62">
        <f>IF(AO47=0,0,IF($AM$4&lt;5,'allg. Daten'!$C$27,0))</f>
        <v>0</v>
      </c>
      <c r="AQ47" s="63">
        <f t="shared" si="7"/>
        <v>0</v>
      </c>
      <c r="AR47" s="64">
        <f t="shared" si="8"/>
        <v>0</v>
      </c>
      <c r="AS47" s="64">
        <f t="shared" si="9"/>
        <v>0</v>
      </c>
      <c r="AT47" s="64">
        <f t="shared" si="10"/>
        <v>0</v>
      </c>
      <c r="AU47" s="64">
        <f t="shared" si="10"/>
        <v>0</v>
      </c>
      <c r="AV47" s="64">
        <f t="shared" si="10"/>
        <v>0</v>
      </c>
      <c r="AW47" s="64">
        <f t="shared" si="11"/>
        <v>0</v>
      </c>
      <c r="AX47" s="64">
        <f t="shared" si="12"/>
        <v>0</v>
      </c>
      <c r="AY47" s="64">
        <f t="shared" si="13"/>
        <v>0</v>
      </c>
      <c r="AZ47" s="65">
        <f>IF(AY47=0,'allg. Daten'!$C$18,'allg. Daten'!$C$17)</f>
        <v>30</v>
      </c>
      <c r="BA47" s="65">
        <f>IF(AY47=0,'allg. Daten'!$C$23,'allg. Daten'!$C$22)</f>
        <v>0</v>
      </c>
      <c r="BB47" s="65">
        <f t="shared" si="14"/>
        <v>0</v>
      </c>
      <c r="BC47" s="65">
        <f t="shared" si="15"/>
        <v>0</v>
      </c>
      <c r="BD47" s="64"/>
      <c r="BE47" s="64">
        <f t="shared" si="16"/>
        <v>0</v>
      </c>
      <c r="BF47" s="66">
        <f>BE47*'allg. Daten'!$C$30</f>
        <v>0</v>
      </c>
      <c r="CD47" s="84"/>
      <c r="CE47" s="48" t="str">
        <f t="shared" si="17"/>
        <v/>
      </c>
    </row>
    <row r="48" spans="1:83" s="83" customFormat="1" ht="15" customHeight="1" x14ac:dyDescent="0.2">
      <c r="A48" s="77">
        <f t="shared" si="18"/>
        <v>39</v>
      </c>
      <c r="B48" s="82"/>
      <c r="C48" s="82"/>
      <c r="D48" s="79"/>
      <c r="E48" s="80"/>
      <c r="F48" s="73" t="str">
        <f t="shared" si="19"/>
        <v/>
      </c>
      <c r="G48" s="73"/>
      <c r="H48" s="73"/>
      <c r="I48" s="74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5"/>
      <c r="Z48" s="202"/>
      <c r="AA48" s="75"/>
      <c r="AB48" s="75"/>
      <c r="AC48" s="75"/>
      <c r="AD48" s="75"/>
      <c r="AE48" s="246" t="str">
        <f t="shared" si="20"/>
        <v>,-€</v>
      </c>
      <c r="AF48" s="76"/>
      <c r="AG48" s="71"/>
      <c r="AH48" s="61">
        <f t="shared" si="1"/>
        <v>0</v>
      </c>
      <c r="AI48" s="62">
        <f t="shared" si="2"/>
        <v>0</v>
      </c>
      <c r="AJ48" s="63">
        <f t="shared" si="3"/>
        <v>0</v>
      </c>
      <c r="AK48" s="63">
        <f t="shared" si="4"/>
        <v>0</v>
      </c>
      <c r="AL48" s="63"/>
      <c r="AM48" s="63">
        <f t="shared" si="5"/>
        <v>0</v>
      </c>
      <c r="AN48" s="62">
        <f>AM48*'allg. Daten'!$C$19</f>
        <v>0</v>
      </c>
      <c r="AO48" s="63">
        <f t="shared" si="6"/>
        <v>0</v>
      </c>
      <c r="AP48" s="62">
        <f>IF(AO48=0,0,IF($AM$4&lt;5,'allg. Daten'!$C$27,0))</f>
        <v>0</v>
      </c>
      <c r="AQ48" s="63">
        <f t="shared" si="7"/>
        <v>0</v>
      </c>
      <c r="AR48" s="64">
        <f t="shared" si="8"/>
        <v>0</v>
      </c>
      <c r="AS48" s="64">
        <f t="shared" si="9"/>
        <v>0</v>
      </c>
      <c r="AT48" s="64">
        <f t="shared" si="10"/>
        <v>0</v>
      </c>
      <c r="AU48" s="64">
        <f t="shared" si="10"/>
        <v>0</v>
      </c>
      <c r="AV48" s="64">
        <f t="shared" si="10"/>
        <v>0</v>
      </c>
      <c r="AW48" s="64">
        <f t="shared" si="11"/>
        <v>0</v>
      </c>
      <c r="AX48" s="64">
        <f t="shared" si="12"/>
        <v>0</v>
      </c>
      <c r="AY48" s="64">
        <f t="shared" si="13"/>
        <v>0</v>
      </c>
      <c r="AZ48" s="65">
        <f>IF(AY48=0,'allg. Daten'!$C$18,'allg. Daten'!$C$17)</f>
        <v>30</v>
      </c>
      <c r="BA48" s="65">
        <f>IF(AY48=0,'allg. Daten'!$C$23,'allg. Daten'!$C$22)</f>
        <v>0</v>
      </c>
      <c r="BB48" s="65">
        <f t="shared" si="14"/>
        <v>0</v>
      </c>
      <c r="BC48" s="65">
        <f t="shared" si="15"/>
        <v>0</v>
      </c>
      <c r="BD48" s="64"/>
      <c r="BE48" s="64">
        <f t="shared" si="16"/>
        <v>0</v>
      </c>
      <c r="BF48" s="66">
        <f>BE48*'allg. Daten'!$C$30</f>
        <v>0</v>
      </c>
      <c r="CD48" s="84"/>
      <c r="CE48" s="48" t="str">
        <f t="shared" si="17"/>
        <v/>
      </c>
    </row>
    <row r="49" spans="1:83" s="83" customFormat="1" ht="15" customHeight="1" x14ac:dyDescent="0.2">
      <c r="A49" s="77">
        <f t="shared" si="18"/>
        <v>40</v>
      </c>
      <c r="B49" s="82"/>
      <c r="C49" s="82"/>
      <c r="D49" s="79"/>
      <c r="E49" s="80"/>
      <c r="F49" s="73" t="str">
        <f t="shared" si="19"/>
        <v/>
      </c>
      <c r="G49" s="73"/>
      <c r="H49" s="73"/>
      <c r="I49" s="74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5"/>
      <c r="Z49" s="202"/>
      <c r="AA49" s="75"/>
      <c r="AB49" s="75"/>
      <c r="AC49" s="75"/>
      <c r="AD49" s="75"/>
      <c r="AE49" s="246" t="str">
        <f t="shared" si="20"/>
        <v>,-€</v>
      </c>
      <c r="AF49" s="76"/>
      <c r="AG49" s="71"/>
      <c r="AH49" s="61">
        <f t="shared" si="1"/>
        <v>0</v>
      </c>
      <c r="AI49" s="62">
        <f t="shared" si="2"/>
        <v>0</v>
      </c>
      <c r="AJ49" s="63">
        <f t="shared" si="3"/>
        <v>0</v>
      </c>
      <c r="AK49" s="63">
        <f t="shared" si="4"/>
        <v>0</v>
      </c>
      <c r="AL49" s="63"/>
      <c r="AM49" s="63">
        <f t="shared" si="5"/>
        <v>0</v>
      </c>
      <c r="AN49" s="62">
        <f>AM49*'allg. Daten'!$C$19</f>
        <v>0</v>
      </c>
      <c r="AO49" s="63">
        <f t="shared" si="6"/>
        <v>0</v>
      </c>
      <c r="AP49" s="62">
        <f>IF(AO49=0,0,IF($AM$4&lt;5,'allg. Daten'!$C$27,0))</f>
        <v>0</v>
      </c>
      <c r="AQ49" s="63">
        <f t="shared" si="7"/>
        <v>0</v>
      </c>
      <c r="AR49" s="64">
        <f t="shared" si="8"/>
        <v>0</v>
      </c>
      <c r="AS49" s="64">
        <f t="shared" si="9"/>
        <v>0</v>
      </c>
      <c r="AT49" s="64">
        <f t="shared" si="10"/>
        <v>0</v>
      </c>
      <c r="AU49" s="64">
        <f t="shared" si="10"/>
        <v>0</v>
      </c>
      <c r="AV49" s="64">
        <f t="shared" si="10"/>
        <v>0</v>
      </c>
      <c r="AW49" s="64">
        <f t="shared" si="11"/>
        <v>0</v>
      </c>
      <c r="AX49" s="64">
        <f t="shared" si="12"/>
        <v>0</v>
      </c>
      <c r="AY49" s="64">
        <f t="shared" si="13"/>
        <v>0</v>
      </c>
      <c r="AZ49" s="65">
        <f>IF(AY49=0,'allg. Daten'!$C$18,'allg. Daten'!$C$17)</f>
        <v>30</v>
      </c>
      <c r="BA49" s="65">
        <f>IF(AY49=0,'allg. Daten'!$C$23,'allg. Daten'!$C$22)</f>
        <v>0</v>
      </c>
      <c r="BB49" s="65">
        <f t="shared" si="14"/>
        <v>0</v>
      </c>
      <c r="BC49" s="65">
        <f t="shared" si="15"/>
        <v>0</v>
      </c>
      <c r="BD49" s="64"/>
      <c r="BE49" s="64">
        <f t="shared" si="16"/>
        <v>0</v>
      </c>
      <c r="BF49" s="66">
        <f>BE49*'allg. Daten'!$C$30</f>
        <v>0</v>
      </c>
      <c r="CD49" s="84"/>
      <c r="CE49" s="48" t="str">
        <f t="shared" si="17"/>
        <v/>
      </c>
    </row>
    <row r="50" spans="1:83" s="83" customFormat="1" ht="15" customHeight="1" x14ac:dyDescent="0.2">
      <c r="A50" s="77">
        <f t="shared" si="18"/>
        <v>41</v>
      </c>
      <c r="B50" s="82"/>
      <c r="C50" s="82"/>
      <c r="D50" s="79"/>
      <c r="E50" s="80"/>
      <c r="F50" s="73" t="str">
        <f t="shared" si="19"/>
        <v/>
      </c>
      <c r="G50" s="73"/>
      <c r="H50" s="73"/>
      <c r="I50" s="74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5"/>
      <c r="Z50" s="202"/>
      <c r="AA50" s="75"/>
      <c r="AB50" s="75"/>
      <c r="AC50" s="75"/>
      <c r="AD50" s="75"/>
      <c r="AE50" s="246" t="str">
        <f t="shared" si="20"/>
        <v>,-€</v>
      </c>
      <c r="AF50" s="76"/>
      <c r="AG50" s="71"/>
      <c r="AH50" s="61">
        <f t="shared" si="1"/>
        <v>0</v>
      </c>
      <c r="AI50" s="62">
        <f t="shared" si="2"/>
        <v>0</v>
      </c>
      <c r="AJ50" s="63">
        <f t="shared" si="3"/>
        <v>0</v>
      </c>
      <c r="AK50" s="63">
        <f t="shared" si="4"/>
        <v>0</v>
      </c>
      <c r="AL50" s="63"/>
      <c r="AM50" s="63">
        <f t="shared" si="5"/>
        <v>0</v>
      </c>
      <c r="AN50" s="62">
        <f>AM50*'allg. Daten'!$C$19</f>
        <v>0</v>
      </c>
      <c r="AO50" s="63">
        <f t="shared" si="6"/>
        <v>0</v>
      </c>
      <c r="AP50" s="62">
        <f>IF(AO50=0,0,IF($AM$4&lt;5,'allg. Daten'!$C$27,0))</f>
        <v>0</v>
      </c>
      <c r="AQ50" s="63">
        <f t="shared" si="7"/>
        <v>0</v>
      </c>
      <c r="AR50" s="64">
        <f t="shared" si="8"/>
        <v>0</v>
      </c>
      <c r="AS50" s="64">
        <f t="shared" si="9"/>
        <v>0</v>
      </c>
      <c r="AT50" s="64">
        <f t="shared" si="10"/>
        <v>0</v>
      </c>
      <c r="AU50" s="64">
        <f t="shared" si="10"/>
        <v>0</v>
      </c>
      <c r="AV50" s="64">
        <f t="shared" si="10"/>
        <v>0</v>
      </c>
      <c r="AW50" s="64">
        <f t="shared" si="11"/>
        <v>0</v>
      </c>
      <c r="AX50" s="64">
        <f t="shared" si="12"/>
        <v>0</v>
      </c>
      <c r="AY50" s="64">
        <f t="shared" si="13"/>
        <v>0</v>
      </c>
      <c r="AZ50" s="65">
        <f>IF(AY50=0,'allg. Daten'!$C$18,'allg. Daten'!$C$17)</f>
        <v>30</v>
      </c>
      <c r="BA50" s="65">
        <f>IF(AY50=0,'allg. Daten'!$C$23,'allg. Daten'!$C$22)</f>
        <v>0</v>
      </c>
      <c r="BB50" s="65">
        <f t="shared" si="14"/>
        <v>0</v>
      </c>
      <c r="BC50" s="65">
        <f t="shared" si="15"/>
        <v>0</v>
      </c>
      <c r="BD50" s="64"/>
      <c r="BE50" s="64">
        <f t="shared" si="16"/>
        <v>0</v>
      </c>
      <c r="BF50" s="66">
        <f>BE50*'allg. Daten'!$C$30</f>
        <v>0</v>
      </c>
      <c r="CD50" s="84"/>
      <c r="CE50" s="48" t="str">
        <f t="shared" si="17"/>
        <v/>
      </c>
    </row>
    <row r="51" spans="1:83" s="83" customFormat="1" ht="15" customHeight="1" x14ac:dyDescent="0.2">
      <c r="A51" s="77">
        <f t="shared" si="18"/>
        <v>42</v>
      </c>
      <c r="B51" s="82"/>
      <c r="C51" s="82"/>
      <c r="D51" s="79"/>
      <c r="E51" s="80"/>
      <c r="F51" s="73" t="str">
        <f t="shared" si="19"/>
        <v/>
      </c>
      <c r="G51" s="73"/>
      <c r="H51" s="73"/>
      <c r="I51" s="74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5"/>
      <c r="Z51" s="202"/>
      <c r="AA51" s="75"/>
      <c r="AB51" s="75"/>
      <c r="AC51" s="75"/>
      <c r="AD51" s="75"/>
      <c r="AE51" s="246" t="str">
        <f t="shared" si="20"/>
        <v>,-€</v>
      </c>
      <c r="AF51" s="76"/>
      <c r="AG51" s="71"/>
      <c r="AH51" s="61">
        <f t="shared" si="1"/>
        <v>0</v>
      </c>
      <c r="AI51" s="62">
        <f t="shared" si="2"/>
        <v>0</v>
      </c>
      <c r="AJ51" s="63">
        <f t="shared" si="3"/>
        <v>0</v>
      </c>
      <c r="AK51" s="63">
        <f t="shared" si="4"/>
        <v>0</v>
      </c>
      <c r="AL51" s="63"/>
      <c r="AM51" s="63">
        <f t="shared" si="5"/>
        <v>0</v>
      </c>
      <c r="AN51" s="62">
        <f>AM51*'allg. Daten'!$C$19</f>
        <v>0</v>
      </c>
      <c r="AO51" s="63">
        <f t="shared" si="6"/>
        <v>0</v>
      </c>
      <c r="AP51" s="62">
        <f>IF(AO51=0,0,IF($AM$4&lt;5,'allg. Daten'!$C$27,0))</f>
        <v>0</v>
      </c>
      <c r="AQ51" s="63">
        <f t="shared" si="7"/>
        <v>0</v>
      </c>
      <c r="AR51" s="64">
        <f t="shared" si="8"/>
        <v>0</v>
      </c>
      <c r="AS51" s="64">
        <f t="shared" si="9"/>
        <v>0</v>
      </c>
      <c r="AT51" s="64">
        <f t="shared" si="10"/>
        <v>0</v>
      </c>
      <c r="AU51" s="64">
        <f t="shared" si="10"/>
        <v>0</v>
      </c>
      <c r="AV51" s="64">
        <f t="shared" si="10"/>
        <v>0</v>
      </c>
      <c r="AW51" s="64">
        <f t="shared" si="11"/>
        <v>0</v>
      </c>
      <c r="AX51" s="64">
        <f t="shared" si="12"/>
        <v>0</v>
      </c>
      <c r="AY51" s="64">
        <f t="shared" si="13"/>
        <v>0</v>
      </c>
      <c r="AZ51" s="65">
        <f>IF(AY51=0,'allg. Daten'!$C$18,'allg. Daten'!$C$17)</f>
        <v>30</v>
      </c>
      <c r="BA51" s="65">
        <f>IF(AY51=0,'allg. Daten'!$C$23,'allg. Daten'!$C$22)</f>
        <v>0</v>
      </c>
      <c r="BB51" s="65">
        <f t="shared" si="14"/>
        <v>0</v>
      </c>
      <c r="BC51" s="65">
        <f t="shared" si="15"/>
        <v>0</v>
      </c>
      <c r="BD51" s="64"/>
      <c r="BE51" s="64">
        <f t="shared" si="16"/>
        <v>0</v>
      </c>
      <c r="BF51" s="66">
        <f>BE51*'allg. Daten'!$C$30</f>
        <v>0</v>
      </c>
      <c r="CD51" s="84"/>
      <c r="CE51" s="48" t="str">
        <f t="shared" si="17"/>
        <v/>
      </c>
    </row>
    <row r="52" spans="1:83" s="83" customFormat="1" ht="15" customHeight="1" x14ac:dyDescent="0.2">
      <c r="A52" s="77">
        <f t="shared" si="18"/>
        <v>43</v>
      </c>
      <c r="B52" s="82"/>
      <c r="C52" s="82"/>
      <c r="D52" s="79"/>
      <c r="E52" s="80"/>
      <c r="F52" s="73" t="str">
        <f t="shared" si="19"/>
        <v/>
      </c>
      <c r="G52" s="73"/>
      <c r="H52" s="73"/>
      <c r="I52" s="74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5"/>
      <c r="Z52" s="202"/>
      <c r="AA52" s="75"/>
      <c r="AB52" s="75"/>
      <c r="AC52" s="75"/>
      <c r="AD52" s="75"/>
      <c r="AE52" s="246" t="str">
        <f t="shared" si="20"/>
        <v>,-€</v>
      </c>
      <c r="AF52" s="76"/>
      <c r="AG52" s="71"/>
      <c r="AH52" s="61">
        <f t="shared" si="1"/>
        <v>0</v>
      </c>
      <c r="AI52" s="62">
        <f t="shared" si="2"/>
        <v>0</v>
      </c>
      <c r="AJ52" s="63">
        <f t="shared" si="3"/>
        <v>0</v>
      </c>
      <c r="AK52" s="63">
        <f t="shared" si="4"/>
        <v>0</v>
      </c>
      <c r="AL52" s="63"/>
      <c r="AM52" s="63">
        <f t="shared" si="5"/>
        <v>0</v>
      </c>
      <c r="AN52" s="62">
        <f>AM52*'allg. Daten'!$C$19</f>
        <v>0</v>
      </c>
      <c r="AO52" s="63">
        <f t="shared" si="6"/>
        <v>0</v>
      </c>
      <c r="AP52" s="62">
        <f>IF(AO52=0,0,IF($AM$4&lt;5,'allg. Daten'!$C$27,0))</f>
        <v>0</v>
      </c>
      <c r="AQ52" s="63">
        <f t="shared" si="7"/>
        <v>0</v>
      </c>
      <c r="AR52" s="64">
        <f t="shared" si="8"/>
        <v>0</v>
      </c>
      <c r="AS52" s="64">
        <f t="shared" si="9"/>
        <v>0</v>
      </c>
      <c r="AT52" s="64">
        <f t="shared" si="10"/>
        <v>0</v>
      </c>
      <c r="AU52" s="64">
        <f t="shared" si="10"/>
        <v>0</v>
      </c>
      <c r="AV52" s="64">
        <f t="shared" si="10"/>
        <v>0</v>
      </c>
      <c r="AW52" s="64">
        <f t="shared" si="11"/>
        <v>0</v>
      </c>
      <c r="AX52" s="64">
        <f t="shared" si="12"/>
        <v>0</v>
      </c>
      <c r="AY52" s="64">
        <f t="shared" si="13"/>
        <v>0</v>
      </c>
      <c r="AZ52" s="65">
        <f>IF(AY52=0,'allg. Daten'!$C$18,'allg. Daten'!$C$17)</f>
        <v>30</v>
      </c>
      <c r="BA52" s="65">
        <f>IF(AY52=0,'allg. Daten'!$C$23,'allg. Daten'!$C$22)</f>
        <v>0</v>
      </c>
      <c r="BB52" s="65">
        <f t="shared" si="14"/>
        <v>0</v>
      </c>
      <c r="BC52" s="65">
        <f t="shared" si="15"/>
        <v>0</v>
      </c>
      <c r="BD52" s="64"/>
      <c r="BE52" s="64">
        <f t="shared" si="16"/>
        <v>0</v>
      </c>
      <c r="BF52" s="66">
        <f>BE52*'allg. Daten'!$C$30</f>
        <v>0</v>
      </c>
      <c r="CD52" s="84"/>
      <c r="CE52" s="48" t="str">
        <f t="shared" si="17"/>
        <v/>
      </c>
    </row>
    <row r="53" spans="1:83" s="83" customFormat="1" ht="15" customHeight="1" x14ac:dyDescent="0.2">
      <c r="A53" s="77">
        <f t="shared" si="18"/>
        <v>44</v>
      </c>
      <c r="B53" s="82"/>
      <c r="C53" s="82"/>
      <c r="D53" s="79"/>
      <c r="E53" s="80"/>
      <c r="F53" s="73" t="str">
        <f t="shared" si="19"/>
        <v/>
      </c>
      <c r="G53" s="73"/>
      <c r="H53" s="73"/>
      <c r="I53" s="74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5"/>
      <c r="Z53" s="202"/>
      <c r="AA53" s="75"/>
      <c r="AB53" s="75"/>
      <c r="AC53" s="75"/>
      <c r="AD53" s="75"/>
      <c r="AE53" s="246" t="str">
        <f t="shared" si="20"/>
        <v>,-€</v>
      </c>
      <c r="AF53" s="76"/>
      <c r="AG53" s="71"/>
      <c r="AH53" s="61">
        <f t="shared" si="1"/>
        <v>0</v>
      </c>
      <c r="AI53" s="62">
        <f t="shared" si="2"/>
        <v>0</v>
      </c>
      <c r="AJ53" s="63">
        <f t="shared" si="3"/>
        <v>0</v>
      </c>
      <c r="AK53" s="63">
        <f t="shared" si="4"/>
        <v>0</v>
      </c>
      <c r="AL53" s="63"/>
      <c r="AM53" s="63">
        <f t="shared" si="5"/>
        <v>0</v>
      </c>
      <c r="AN53" s="62">
        <f>AM53*'allg. Daten'!$C$19</f>
        <v>0</v>
      </c>
      <c r="AO53" s="63">
        <f t="shared" si="6"/>
        <v>0</v>
      </c>
      <c r="AP53" s="62">
        <f>IF(AO53=0,0,IF($AM$4&lt;5,'allg. Daten'!$C$27,0))</f>
        <v>0</v>
      </c>
      <c r="AQ53" s="63">
        <f t="shared" si="7"/>
        <v>0</v>
      </c>
      <c r="AR53" s="64">
        <f t="shared" si="8"/>
        <v>0</v>
      </c>
      <c r="AS53" s="64">
        <f t="shared" si="9"/>
        <v>0</v>
      </c>
      <c r="AT53" s="64">
        <f t="shared" si="10"/>
        <v>0</v>
      </c>
      <c r="AU53" s="64">
        <f t="shared" si="10"/>
        <v>0</v>
      </c>
      <c r="AV53" s="64">
        <f t="shared" si="10"/>
        <v>0</v>
      </c>
      <c r="AW53" s="64">
        <f t="shared" si="11"/>
        <v>0</v>
      </c>
      <c r="AX53" s="64">
        <f t="shared" si="12"/>
        <v>0</v>
      </c>
      <c r="AY53" s="64">
        <f t="shared" si="13"/>
        <v>0</v>
      </c>
      <c r="AZ53" s="65">
        <f>IF(AY53=0,'allg. Daten'!$C$18,'allg. Daten'!$C$17)</f>
        <v>30</v>
      </c>
      <c r="BA53" s="65">
        <f>IF(AY53=0,'allg. Daten'!$C$23,'allg. Daten'!$C$22)</f>
        <v>0</v>
      </c>
      <c r="BB53" s="65">
        <f t="shared" si="14"/>
        <v>0</v>
      </c>
      <c r="BC53" s="65">
        <f t="shared" si="15"/>
        <v>0</v>
      </c>
      <c r="BD53" s="64"/>
      <c r="BE53" s="64">
        <f t="shared" si="16"/>
        <v>0</v>
      </c>
      <c r="BF53" s="66">
        <f>BE53*'allg. Daten'!$C$30</f>
        <v>0</v>
      </c>
      <c r="CD53" s="84"/>
      <c r="CE53" s="48" t="str">
        <f t="shared" si="17"/>
        <v/>
      </c>
    </row>
    <row r="54" spans="1:83" s="83" customFormat="1" ht="15" customHeight="1" x14ac:dyDescent="0.2">
      <c r="A54" s="77">
        <f t="shared" si="18"/>
        <v>45</v>
      </c>
      <c r="B54" s="82"/>
      <c r="C54" s="85"/>
      <c r="D54" s="79"/>
      <c r="E54" s="80"/>
      <c r="F54" s="73" t="str">
        <f t="shared" si="19"/>
        <v/>
      </c>
      <c r="G54" s="73"/>
      <c r="H54" s="73"/>
      <c r="I54" s="74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5"/>
      <c r="Z54" s="202"/>
      <c r="AA54" s="75"/>
      <c r="AB54" s="75"/>
      <c r="AC54" s="75"/>
      <c r="AD54" s="75"/>
      <c r="AE54" s="246" t="str">
        <f t="shared" si="20"/>
        <v>,-€</v>
      </c>
      <c r="AF54" s="76"/>
      <c r="AG54" s="71"/>
      <c r="AH54" s="61">
        <f t="shared" si="1"/>
        <v>0</v>
      </c>
      <c r="AI54" s="62">
        <f t="shared" si="2"/>
        <v>0</v>
      </c>
      <c r="AJ54" s="63">
        <f t="shared" si="3"/>
        <v>0</v>
      </c>
      <c r="AK54" s="63">
        <f t="shared" si="4"/>
        <v>0</v>
      </c>
      <c r="AL54" s="63"/>
      <c r="AM54" s="63">
        <f t="shared" si="5"/>
        <v>0</v>
      </c>
      <c r="AN54" s="62">
        <f>AM54*'allg. Daten'!$C$19</f>
        <v>0</v>
      </c>
      <c r="AO54" s="63">
        <f t="shared" si="6"/>
        <v>0</v>
      </c>
      <c r="AP54" s="62">
        <f>IF(AO54=0,0,IF($AM$4&lt;5,'allg. Daten'!$C$27,0))</f>
        <v>0</v>
      </c>
      <c r="AQ54" s="63">
        <f t="shared" si="7"/>
        <v>0</v>
      </c>
      <c r="AR54" s="64">
        <f t="shared" si="8"/>
        <v>0</v>
      </c>
      <c r="AS54" s="64">
        <f t="shared" si="9"/>
        <v>0</v>
      </c>
      <c r="AT54" s="64">
        <f t="shared" si="10"/>
        <v>0</v>
      </c>
      <c r="AU54" s="64">
        <f t="shared" si="10"/>
        <v>0</v>
      </c>
      <c r="AV54" s="64">
        <f t="shared" si="10"/>
        <v>0</v>
      </c>
      <c r="AW54" s="64">
        <f t="shared" si="11"/>
        <v>0</v>
      </c>
      <c r="AX54" s="64">
        <f t="shared" si="12"/>
        <v>0</v>
      </c>
      <c r="AY54" s="64">
        <f t="shared" si="13"/>
        <v>0</v>
      </c>
      <c r="AZ54" s="65">
        <f>IF(AY54=0,'allg. Daten'!$C$18,'allg. Daten'!$C$17)</f>
        <v>30</v>
      </c>
      <c r="BA54" s="65">
        <f>IF(AY54=0,'allg. Daten'!$C$23,'allg. Daten'!$C$22)</f>
        <v>0</v>
      </c>
      <c r="BB54" s="65">
        <f t="shared" si="14"/>
        <v>0</v>
      </c>
      <c r="BC54" s="65">
        <f t="shared" si="15"/>
        <v>0</v>
      </c>
      <c r="BD54" s="64"/>
      <c r="BE54" s="64">
        <f t="shared" si="16"/>
        <v>0</v>
      </c>
      <c r="BF54" s="66">
        <f>BE54*'allg. Daten'!$C$30</f>
        <v>0</v>
      </c>
      <c r="CD54" s="84"/>
      <c r="CE54" s="48" t="str">
        <f t="shared" si="17"/>
        <v/>
      </c>
    </row>
    <row r="55" spans="1:83" s="83" customFormat="1" ht="15" customHeight="1" x14ac:dyDescent="0.2">
      <c r="A55" s="77">
        <f t="shared" si="18"/>
        <v>46</v>
      </c>
      <c r="B55" s="82"/>
      <c r="C55" s="82"/>
      <c r="D55" s="79"/>
      <c r="E55" s="80"/>
      <c r="F55" s="73" t="str">
        <f t="shared" si="19"/>
        <v/>
      </c>
      <c r="G55" s="73"/>
      <c r="H55" s="73"/>
      <c r="I55" s="74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5"/>
      <c r="Z55" s="202"/>
      <c r="AA55" s="75"/>
      <c r="AB55" s="75"/>
      <c r="AC55" s="75"/>
      <c r="AD55" s="75"/>
      <c r="AE55" s="246" t="str">
        <f t="shared" si="20"/>
        <v>,-€</v>
      </c>
      <c r="AF55" s="76"/>
      <c r="AG55" s="71"/>
      <c r="AH55" s="61">
        <f t="shared" si="1"/>
        <v>0</v>
      </c>
      <c r="AI55" s="62">
        <f t="shared" si="2"/>
        <v>0</v>
      </c>
      <c r="AJ55" s="63">
        <f t="shared" si="3"/>
        <v>0</v>
      </c>
      <c r="AK55" s="63">
        <f t="shared" si="4"/>
        <v>0</v>
      </c>
      <c r="AL55" s="63"/>
      <c r="AM55" s="63">
        <f t="shared" si="5"/>
        <v>0</v>
      </c>
      <c r="AN55" s="62">
        <f>AM55*'allg. Daten'!$C$19</f>
        <v>0</v>
      </c>
      <c r="AO55" s="63">
        <f t="shared" si="6"/>
        <v>0</v>
      </c>
      <c r="AP55" s="62">
        <f>IF(AO55=0,0,IF($AM$4&lt;5,'allg. Daten'!$C$27,0))</f>
        <v>0</v>
      </c>
      <c r="AQ55" s="63">
        <f t="shared" si="7"/>
        <v>0</v>
      </c>
      <c r="AR55" s="64">
        <f t="shared" si="8"/>
        <v>0</v>
      </c>
      <c r="AS55" s="64">
        <f t="shared" si="9"/>
        <v>0</v>
      </c>
      <c r="AT55" s="64">
        <f t="shared" si="10"/>
        <v>0</v>
      </c>
      <c r="AU55" s="64">
        <f t="shared" si="10"/>
        <v>0</v>
      </c>
      <c r="AV55" s="64">
        <f t="shared" si="10"/>
        <v>0</v>
      </c>
      <c r="AW55" s="64">
        <f t="shared" si="11"/>
        <v>0</v>
      </c>
      <c r="AX55" s="64">
        <f t="shared" si="12"/>
        <v>0</v>
      </c>
      <c r="AY55" s="64">
        <f t="shared" si="13"/>
        <v>0</v>
      </c>
      <c r="AZ55" s="65">
        <f>IF(AY55=0,'allg. Daten'!$C$18,'allg. Daten'!$C$17)</f>
        <v>30</v>
      </c>
      <c r="BA55" s="65">
        <f>IF(AY55=0,'allg. Daten'!$C$23,'allg. Daten'!$C$22)</f>
        <v>0</v>
      </c>
      <c r="BB55" s="65">
        <f t="shared" si="14"/>
        <v>0</v>
      </c>
      <c r="BC55" s="65">
        <f t="shared" si="15"/>
        <v>0</v>
      </c>
      <c r="BD55" s="64"/>
      <c r="BE55" s="64">
        <f t="shared" si="16"/>
        <v>0</v>
      </c>
      <c r="BF55" s="66">
        <f>BE55*'allg. Daten'!$C$30</f>
        <v>0</v>
      </c>
      <c r="CD55" s="84"/>
      <c r="CE55" s="48" t="str">
        <f t="shared" si="17"/>
        <v/>
      </c>
    </row>
    <row r="56" spans="1:83" s="83" customFormat="1" ht="15" customHeight="1" x14ac:dyDescent="0.2">
      <c r="A56" s="77">
        <f t="shared" si="18"/>
        <v>47</v>
      </c>
      <c r="B56" s="86"/>
      <c r="C56" s="82"/>
      <c r="D56" s="79"/>
      <c r="E56" s="80"/>
      <c r="F56" s="73" t="str">
        <f t="shared" si="19"/>
        <v/>
      </c>
      <c r="G56" s="73"/>
      <c r="H56" s="73"/>
      <c r="I56" s="74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5"/>
      <c r="Z56" s="202"/>
      <c r="AA56" s="75"/>
      <c r="AB56" s="75"/>
      <c r="AC56" s="75"/>
      <c r="AD56" s="75"/>
      <c r="AE56" s="246" t="str">
        <f t="shared" si="20"/>
        <v>,-€</v>
      </c>
      <c r="AF56" s="76"/>
      <c r="AG56" s="71"/>
      <c r="AH56" s="61">
        <f t="shared" si="1"/>
        <v>0</v>
      </c>
      <c r="AI56" s="62">
        <f t="shared" si="2"/>
        <v>0</v>
      </c>
      <c r="AJ56" s="63">
        <f t="shared" si="3"/>
        <v>0</v>
      </c>
      <c r="AK56" s="63">
        <f t="shared" si="4"/>
        <v>0</v>
      </c>
      <c r="AL56" s="63"/>
      <c r="AM56" s="63">
        <f t="shared" si="5"/>
        <v>0</v>
      </c>
      <c r="AN56" s="62">
        <f>AM56*'allg. Daten'!$C$19</f>
        <v>0</v>
      </c>
      <c r="AO56" s="63">
        <f t="shared" si="6"/>
        <v>0</v>
      </c>
      <c r="AP56" s="62">
        <f>IF(AO56=0,0,IF($AM$4&lt;5,'allg. Daten'!$C$27,0))</f>
        <v>0</v>
      </c>
      <c r="AQ56" s="63">
        <f t="shared" si="7"/>
        <v>0</v>
      </c>
      <c r="AR56" s="64">
        <f t="shared" si="8"/>
        <v>0</v>
      </c>
      <c r="AS56" s="64">
        <f t="shared" si="9"/>
        <v>0</v>
      </c>
      <c r="AT56" s="64">
        <f t="shared" si="10"/>
        <v>0</v>
      </c>
      <c r="AU56" s="64">
        <f t="shared" si="10"/>
        <v>0</v>
      </c>
      <c r="AV56" s="64">
        <f t="shared" si="10"/>
        <v>0</v>
      </c>
      <c r="AW56" s="64">
        <f t="shared" si="11"/>
        <v>0</v>
      </c>
      <c r="AX56" s="64">
        <f t="shared" si="12"/>
        <v>0</v>
      </c>
      <c r="AY56" s="64">
        <f t="shared" si="13"/>
        <v>0</v>
      </c>
      <c r="AZ56" s="65">
        <f>IF(AY56=0,'allg. Daten'!$C$18,'allg. Daten'!$C$17)</f>
        <v>30</v>
      </c>
      <c r="BA56" s="65">
        <f>IF(AY56=0,'allg. Daten'!$C$23,'allg. Daten'!$C$22)</f>
        <v>0</v>
      </c>
      <c r="BB56" s="65">
        <f t="shared" si="14"/>
        <v>0</v>
      </c>
      <c r="BC56" s="65">
        <f t="shared" si="15"/>
        <v>0</v>
      </c>
      <c r="BD56" s="64"/>
      <c r="BE56" s="64">
        <f t="shared" si="16"/>
        <v>0</v>
      </c>
      <c r="BF56" s="66">
        <f>BE56*'allg. Daten'!$C$30</f>
        <v>0</v>
      </c>
      <c r="CD56" s="84"/>
      <c r="CE56" s="48" t="str">
        <f t="shared" si="17"/>
        <v/>
      </c>
    </row>
    <row r="57" spans="1:83" s="83" customFormat="1" ht="15" customHeight="1" x14ac:dyDescent="0.2">
      <c r="A57" s="77">
        <f t="shared" si="18"/>
        <v>48</v>
      </c>
      <c r="B57" s="78"/>
      <c r="C57" s="78"/>
      <c r="D57" s="79"/>
      <c r="E57" s="80"/>
      <c r="F57" s="73" t="str">
        <f t="shared" si="19"/>
        <v/>
      </c>
      <c r="G57" s="73"/>
      <c r="H57" s="73"/>
      <c r="I57" s="74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5"/>
      <c r="Z57" s="202"/>
      <c r="AA57" s="75"/>
      <c r="AB57" s="75"/>
      <c r="AC57" s="75"/>
      <c r="AD57" s="75"/>
      <c r="AE57" s="246" t="str">
        <f t="shared" si="20"/>
        <v>,-€</v>
      </c>
      <c r="AF57" s="76"/>
      <c r="AG57" s="71"/>
      <c r="AH57" s="61">
        <f t="shared" si="1"/>
        <v>0</v>
      </c>
      <c r="AI57" s="62">
        <f t="shared" si="2"/>
        <v>0</v>
      </c>
      <c r="AJ57" s="63">
        <f t="shared" si="3"/>
        <v>0</v>
      </c>
      <c r="AK57" s="63">
        <f t="shared" si="4"/>
        <v>0</v>
      </c>
      <c r="AL57" s="63"/>
      <c r="AM57" s="63">
        <f t="shared" si="5"/>
        <v>0</v>
      </c>
      <c r="AN57" s="62">
        <f>AM57*'allg. Daten'!$C$19</f>
        <v>0</v>
      </c>
      <c r="AO57" s="63">
        <f t="shared" si="6"/>
        <v>0</v>
      </c>
      <c r="AP57" s="62">
        <f>IF(AO57=0,0,IF($AM$4&lt;5,'allg. Daten'!$C$27,0))</f>
        <v>0</v>
      </c>
      <c r="AQ57" s="63">
        <f t="shared" si="7"/>
        <v>0</v>
      </c>
      <c r="AR57" s="64">
        <f t="shared" si="8"/>
        <v>0</v>
      </c>
      <c r="AS57" s="64">
        <f t="shared" si="9"/>
        <v>0</v>
      </c>
      <c r="AT57" s="64">
        <f t="shared" si="10"/>
        <v>0</v>
      </c>
      <c r="AU57" s="64">
        <f t="shared" si="10"/>
        <v>0</v>
      </c>
      <c r="AV57" s="64">
        <f t="shared" si="10"/>
        <v>0</v>
      </c>
      <c r="AW57" s="64">
        <f t="shared" si="11"/>
        <v>0</v>
      </c>
      <c r="AX57" s="64">
        <f t="shared" si="12"/>
        <v>0</v>
      </c>
      <c r="AY57" s="64">
        <f t="shared" si="13"/>
        <v>0</v>
      </c>
      <c r="AZ57" s="65">
        <f>IF(AY57=0,'allg. Daten'!$C$18,'allg. Daten'!$C$17)</f>
        <v>30</v>
      </c>
      <c r="BA57" s="65">
        <f>IF(AY57=0,'allg. Daten'!$C$23,'allg. Daten'!$C$22)</f>
        <v>0</v>
      </c>
      <c r="BB57" s="65">
        <f t="shared" si="14"/>
        <v>0</v>
      </c>
      <c r="BC57" s="65">
        <f t="shared" si="15"/>
        <v>0</v>
      </c>
      <c r="BD57" s="64"/>
      <c r="BE57" s="64">
        <f t="shared" si="16"/>
        <v>0</v>
      </c>
      <c r="BF57" s="66">
        <f>BE57*'allg. Daten'!$C$30</f>
        <v>0</v>
      </c>
      <c r="CD57" s="84"/>
      <c r="CE57" s="48" t="str">
        <f t="shared" si="17"/>
        <v/>
      </c>
    </row>
    <row r="58" spans="1:83" s="83" customFormat="1" ht="15" customHeight="1" x14ac:dyDescent="0.2">
      <c r="A58" s="77">
        <f t="shared" si="18"/>
        <v>49</v>
      </c>
      <c r="B58" s="78"/>
      <c r="C58" s="78"/>
      <c r="D58" s="79"/>
      <c r="E58" s="80"/>
      <c r="F58" s="73" t="str">
        <f t="shared" si="19"/>
        <v/>
      </c>
      <c r="G58" s="73"/>
      <c r="H58" s="73"/>
      <c r="I58" s="74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5"/>
      <c r="Z58" s="202"/>
      <c r="AA58" s="75"/>
      <c r="AB58" s="75"/>
      <c r="AC58" s="75"/>
      <c r="AD58" s="75"/>
      <c r="AE58" s="246" t="str">
        <f t="shared" si="20"/>
        <v>,-€</v>
      </c>
      <c r="AF58" s="76"/>
      <c r="AG58" s="71"/>
      <c r="AH58" s="61">
        <f t="shared" si="1"/>
        <v>0</v>
      </c>
      <c r="AI58" s="62">
        <f t="shared" si="2"/>
        <v>0</v>
      </c>
      <c r="AJ58" s="63">
        <f t="shared" si="3"/>
        <v>0</v>
      </c>
      <c r="AK58" s="63">
        <f t="shared" si="4"/>
        <v>0</v>
      </c>
      <c r="AL58" s="63"/>
      <c r="AM58" s="63">
        <f t="shared" si="5"/>
        <v>0</v>
      </c>
      <c r="AN58" s="62">
        <f>AM58*'allg. Daten'!$C$19</f>
        <v>0</v>
      </c>
      <c r="AO58" s="63">
        <f t="shared" si="6"/>
        <v>0</v>
      </c>
      <c r="AP58" s="62">
        <f>IF(AO58=0,0,IF($AM$4&lt;5,'allg. Daten'!$C$27,0))</f>
        <v>0</v>
      </c>
      <c r="AQ58" s="63">
        <f t="shared" si="7"/>
        <v>0</v>
      </c>
      <c r="AR58" s="64">
        <f t="shared" si="8"/>
        <v>0</v>
      </c>
      <c r="AS58" s="64">
        <f t="shared" si="9"/>
        <v>0</v>
      </c>
      <c r="AT58" s="64">
        <f t="shared" si="10"/>
        <v>0</v>
      </c>
      <c r="AU58" s="64">
        <f t="shared" si="10"/>
        <v>0</v>
      </c>
      <c r="AV58" s="64">
        <f t="shared" si="10"/>
        <v>0</v>
      </c>
      <c r="AW58" s="64">
        <f t="shared" si="11"/>
        <v>0</v>
      </c>
      <c r="AX58" s="64">
        <f t="shared" si="12"/>
        <v>0</v>
      </c>
      <c r="AY58" s="64">
        <f t="shared" si="13"/>
        <v>0</v>
      </c>
      <c r="AZ58" s="65">
        <f>IF(AY58=0,'allg. Daten'!$C$18,'allg. Daten'!$C$17)</f>
        <v>30</v>
      </c>
      <c r="BA58" s="65">
        <f>IF(AY58=0,'allg. Daten'!$C$23,'allg. Daten'!$C$22)</f>
        <v>0</v>
      </c>
      <c r="BB58" s="65">
        <f t="shared" si="14"/>
        <v>0</v>
      </c>
      <c r="BC58" s="65">
        <f t="shared" si="15"/>
        <v>0</v>
      </c>
      <c r="BD58" s="64"/>
      <c r="BE58" s="64">
        <f t="shared" si="16"/>
        <v>0</v>
      </c>
      <c r="BF58" s="66">
        <f>BE58*'allg. Daten'!$C$30</f>
        <v>0</v>
      </c>
      <c r="CD58" s="84"/>
      <c r="CE58" s="48" t="str">
        <f t="shared" si="17"/>
        <v/>
      </c>
    </row>
    <row r="59" spans="1:83" s="83" customFormat="1" ht="15" customHeight="1" x14ac:dyDescent="0.2">
      <c r="A59" s="77">
        <f t="shared" si="18"/>
        <v>50</v>
      </c>
      <c r="B59" s="78"/>
      <c r="C59" s="78"/>
      <c r="D59" s="79"/>
      <c r="E59" s="80"/>
      <c r="F59" s="73" t="str">
        <f t="shared" si="19"/>
        <v/>
      </c>
      <c r="G59" s="73"/>
      <c r="H59" s="73"/>
      <c r="I59" s="74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5"/>
      <c r="Z59" s="202"/>
      <c r="AA59" s="75"/>
      <c r="AB59" s="75"/>
      <c r="AC59" s="75"/>
      <c r="AD59" s="75"/>
      <c r="AE59" s="246" t="str">
        <f t="shared" si="20"/>
        <v>,-€</v>
      </c>
      <c r="AF59" s="76"/>
      <c r="AG59" s="71"/>
      <c r="AH59" s="61">
        <f t="shared" si="1"/>
        <v>0</v>
      </c>
      <c r="AI59" s="62">
        <f t="shared" si="2"/>
        <v>0</v>
      </c>
      <c r="AJ59" s="63">
        <f t="shared" si="3"/>
        <v>0</v>
      </c>
      <c r="AK59" s="63">
        <f t="shared" si="4"/>
        <v>0</v>
      </c>
      <c r="AL59" s="63"/>
      <c r="AM59" s="63">
        <f t="shared" si="5"/>
        <v>0</v>
      </c>
      <c r="AN59" s="62">
        <f>AM59*'allg. Daten'!$C$19</f>
        <v>0</v>
      </c>
      <c r="AO59" s="63">
        <f t="shared" si="6"/>
        <v>0</v>
      </c>
      <c r="AP59" s="62">
        <f>IF(AO59=0,0,IF($AM$4&lt;5,'allg. Daten'!$C$27,0))</f>
        <v>0</v>
      </c>
      <c r="AQ59" s="63">
        <f t="shared" si="7"/>
        <v>0</v>
      </c>
      <c r="AR59" s="64">
        <f t="shared" si="8"/>
        <v>0</v>
      </c>
      <c r="AS59" s="64">
        <f t="shared" si="9"/>
        <v>0</v>
      </c>
      <c r="AT59" s="64">
        <f t="shared" si="10"/>
        <v>0</v>
      </c>
      <c r="AU59" s="64">
        <f t="shared" si="10"/>
        <v>0</v>
      </c>
      <c r="AV59" s="64">
        <f t="shared" si="10"/>
        <v>0</v>
      </c>
      <c r="AW59" s="64">
        <f t="shared" si="11"/>
        <v>0</v>
      </c>
      <c r="AX59" s="64">
        <f t="shared" si="12"/>
        <v>0</v>
      </c>
      <c r="AY59" s="64">
        <f t="shared" si="13"/>
        <v>0</v>
      </c>
      <c r="AZ59" s="65">
        <f>IF(AY59=0,'allg. Daten'!$C$18,'allg. Daten'!$C$17)</f>
        <v>30</v>
      </c>
      <c r="BA59" s="65">
        <f>IF(AY59=0,'allg. Daten'!$C$23,'allg. Daten'!$C$22)</f>
        <v>0</v>
      </c>
      <c r="BB59" s="65">
        <f t="shared" si="14"/>
        <v>0</v>
      </c>
      <c r="BC59" s="65">
        <f t="shared" si="15"/>
        <v>0</v>
      </c>
      <c r="BD59" s="64"/>
      <c r="BE59" s="64">
        <f t="shared" si="16"/>
        <v>0</v>
      </c>
      <c r="BF59" s="66">
        <f>BE59*'allg. Daten'!$C$30</f>
        <v>0</v>
      </c>
      <c r="CD59" s="84"/>
      <c r="CE59" s="48" t="str">
        <f t="shared" si="17"/>
        <v/>
      </c>
    </row>
    <row r="60" spans="1:83" s="83" customFormat="1" ht="15" customHeight="1" x14ac:dyDescent="0.2">
      <c r="A60" s="77">
        <f t="shared" si="18"/>
        <v>51</v>
      </c>
      <c r="B60" s="78"/>
      <c r="C60" s="78"/>
      <c r="D60" s="79"/>
      <c r="E60" s="80"/>
      <c r="F60" s="73" t="str">
        <f t="shared" si="19"/>
        <v/>
      </c>
      <c r="G60" s="73"/>
      <c r="H60" s="73"/>
      <c r="I60" s="74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5"/>
      <c r="Z60" s="202"/>
      <c r="AA60" s="75"/>
      <c r="AB60" s="75"/>
      <c r="AC60" s="75"/>
      <c r="AD60" s="75"/>
      <c r="AE60" s="246" t="str">
        <f t="shared" si="20"/>
        <v>,-€</v>
      </c>
      <c r="AF60" s="76"/>
      <c r="AG60" s="71"/>
      <c r="AH60" s="61">
        <f t="shared" si="1"/>
        <v>0</v>
      </c>
      <c r="AI60" s="62">
        <f t="shared" si="2"/>
        <v>0</v>
      </c>
      <c r="AJ60" s="63">
        <f t="shared" si="3"/>
        <v>0</v>
      </c>
      <c r="AK60" s="63">
        <f t="shared" si="4"/>
        <v>0</v>
      </c>
      <c r="AL60" s="63"/>
      <c r="AM60" s="63">
        <f t="shared" si="5"/>
        <v>0</v>
      </c>
      <c r="AN60" s="62">
        <f>AM60*'allg. Daten'!$C$19</f>
        <v>0</v>
      </c>
      <c r="AO60" s="63">
        <f t="shared" si="6"/>
        <v>0</v>
      </c>
      <c r="AP60" s="62">
        <f>IF(AO60=0,0,IF($AM$4&lt;5,'allg. Daten'!$C$27,0))</f>
        <v>0</v>
      </c>
      <c r="AQ60" s="63">
        <f t="shared" si="7"/>
        <v>0</v>
      </c>
      <c r="AR60" s="64">
        <f t="shared" si="8"/>
        <v>0</v>
      </c>
      <c r="AS60" s="64">
        <f t="shared" si="9"/>
        <v>0</v>
      </c>
      <c r="AT60" s="64">
        <f t="shared" si="10"/>
        <v>0</v>
      </c>
      <c r="AU60" s="64">
        <f t="shared" si="10"/>
        <v>0</v>
      </c>
      <c r="AV60" s="64">
        <f t="shared" si="10"/>
        <v>0</v>
      </c>
      <c r="AW60" s="64">
        <f t="shared" si="11"/>
        <v>0</v>
      </c>
      <c r="AX60" s="64">
        <f t="shared" si="12"/>
        <v>0</v>
      </c>
      <c r="AY60" s="64">
        <f t="shared" si="13"/>
        <v>0</v>
      </c>
      <c r="AZ60" s="65">
        <f>IF(AY60=0,'allg. Daten'!$C$18,'allg. Daten'!$C$17)</f>
        <v>30</v>
      </c>
      <c r="BA60" s="65">
        <f>IF(AY60=0,'allg. Daten'!$C$23,'allg. Daten'!$C$22)</f>
        <v>0</v>
      </c>
      <c r="BB60" s="65">
        <f t="shared" si="14"/>
        <v>0</v>
      </c>
      <c r="BC60" s="65">
        <f t="shared" si="15"/>
        <v>0</v>
      </c>
      <c r="BD60" s="64"/>
      <c r="BE60" s="64">
        <f t="shared" si="16"/>
        <v>0</v>
      </c>
      <c r="BF60" s="66">
        <f>BE60*'allg. Daten'!$C$30</f>
        <v>0</v>
      </c>
      <c r="CD60" s="84"/>
      <c r="CE60" s="48" t="str">
        <f t="shared" si="17"/>
        <v/>
      </c>
    </row>
    <row r="61" spans="1:83" s="83" customFormat="1" ht="15" customHeight="1" x14ac:dyDescent="0.2">
      <c r="A61" s="77">
        <f t="shared" si="18"/>
        <v>52</v>
      </c>
      <c r="B61" s="78"/>
      <c r="C61" s="78"/>
      <c r="D61" s="79"/>
      <c r="E61" s="80"/>
      <c r="F61" s="73" t="str">
        <f t="shared" si="19"/>
        <v/>
      </c>
      <c r="G61" s="73"/>
      <c r="H61" s="73"/>
      <c r="I61" s="74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5"/>
      <c r="Z61" s="202"/>
      <c r="AA61" s="75"/>
      <c r="AB61" s="75"/>
      <c r="AC61" s="75"/>
      <c r="AD61" s="75"/>
      <c r="AE61" s="246" t="str">
        <f t="shared" si="20"/>
        <v>,-€</v>
      </c>
      <c r="AF61" s="76"/>
      <c r="AG61" s="71"/>
      <c r="AH61" s="61">
        <f t="shared" si="1"/>
        <v>0</v>
      </c>
      <c r="AI61" s="62">
        <f t="shared" si="2"/>
        <v>0</v>
      </c>
      <c r="AJ61" s="63">
        <f t="shared" si="3"/>
        <v>0</v>
      </c>
      <c r="AK61" s="63">
        <f t="shared" si="4"/>
        <v>0</v>
      </c>
      <c r="AL61" s="63"/>
      <c r="AM61" s="63">
        <f t="shared" si="5"/>
        <v>0</v>
      </c>
      <c r="AN61" s="62">
        <f>AM61*'allg. Daten'!$C$19</f>
        <v>0</v>
      </c>
      <c r="AO61" s="63">
        <f t="shared" si="6"/>
        <v>0</v>
      </c>
      <c r="AP61" s="62">
        <f>IF(AO61=0,0,IF($AM$4&lt;5,'allg. Daten'!$C$27,0))</f>
        <v>0</v>
      </c>
      <c r="AQ61" s="63">
        <f t="shared" si="7"/>
        <v>0</v>
      </c>
      <c r="AR61" s="64">
        <f t="shared" si="8"/>
        <v>0</v>
      </c>
      <c r="AS61" s="64">
        <f t="shared" si="9"/>
        <v>0</v>
      </c>
      <c r="AT61" s="64">
        <f t="shared" si="10"/>
        <v>0</v>
      </c>
      <c r="AU61" s="64">
        <f t="shared" si="10"/>
        <v>0</v>
      </c>
      <c r="AV61" s="64">
        <f t="shared" si="10"/>
        <v>0</v>
      </c>
      <c r="AW61" s="64">
        <f t="shared" si="11"/>
        <v>0</v>
      </c>
      <c r="AX61" s="64">
        <f t="shared" si="12"/>
        <v>0</v>
      </c>
      <c r="AY61" s="64">
        <f t="shared" si="13"/>
        <v>0</v>
      </c>
      <c r="AZ61" s="65">
        <f>IF(AY61=0,'allg. Daten'!$C$18,'allg. Daten'!$C$17)</f>
        <v>30</v>
      </c>
      <c r="BA61" s="65">
        <f>IF(AY61=0,'allg. Daten'!$C$23,'allg. Daten'!$C$22)</f>
        <v>0</v>
      </c>
      <c r="BB61" s="65">
        <f t="shared" si="14"/>
        <v>0</v>
      </c>
      <c r="BC61" s="65">
        <f t="shared" si="15"/>
        <v>0</v>
      </c>
      <c r="BD61" s="64"/>
      <c r="BE61" s="64">
        <f t="shared" si="16"/>
        <v>0</v>
      </c>
      <c r="BF61" s="66">
        <f>BE61*'allg. Daten'!$C$30</f>
        <v>0</v>
      </c>
      <c r="CD61" s="84"/>
      <c r="CE61" s="48" t="str">
        <f t="shared" si="17"/>
        <v/>
      </c>
    </row>
    <row r="62" spans="1:83" s="83" customFormat="1" ht="15" customHeight="1" x14ac:dyDescent="0.2">
      <c r="A62" s="77">
        <f t="shared" si="18"/>
        <v>53</v>
      </c>
      <c r="B62" s="78"/>
      <c r="C62" s="78"/>
      <c r="D62" s="79"/>
      <c r="E62" s="80"/>
      <c r="F62" s="73" t="str">
        <f t="shared" si="19"/>
        <v/>
      </c>
      <c r="G62" s="73"/>
      <c r="H62" s="73"/>
      <c r="I62" s="74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5"/>
      <c r="Z62" s="202"/>
      <c r="AA62" s="75"/>
      <c r="AB62" s="75"/>
      <c r="AC62" s="75"/>
      <c r="AD62" s="75"/>
      <c r="AE62" s="246" t="str">
        <f t="shared" si="20"/>
        <v>,-€</v>
      </c>
      <c r="AF62" s="76"/>
      <c r="AG62" s="71"/>
      <c r="AH62" s="61">
        <f t="shared" si="1"/>
        <v>0</v>
      </c>
      <c r="AI62" s="62">
        <f t="shared" si="2"/>
        <v>0</v>
      </c>
      <c r="AJ62" s="63">
        <f t="shared" si="3"/>
        <v>0</v>
      </c>
      <c r="AK62" s="63">
        <f t="shared" si="4"/>
        <v>0</v>
      </c>
      <c r="AL62" s="63"/>
      <c r="AM62" s="63">
        <f t="shared" si="5"/>
        <v>0</v>
      </c>
      <c r="AN62" s="62">
        <f>AM62*'allg. Daten'!$C$19</f>
        <v>0</v>
      </c>
      <c r="AO62" s="63">
        <f t="shared" si="6"/>
        <v>0</v>
      </c>
      <c r="AP62" s="62">
        <f>IF(AO62=0,0,IF($AM$4&lt;5,'allg. Daten'!$C$27,0))</f>
        <v>0</v>
      </c>
      <c r="AQ62" s="63">
        <f t="shared" si="7"/>
        <v>0</v>
      </c>
      <c r="AR62" s="64">
        <f t="shared" si="8"/>
        <v>0</v>
      </c>
      <c r="AS62" s="64">
        <f t="shared" si="9"/>
        <v>0</v>
      </c>
      <c r="AT62" s="64">
        <f t="shared" si="10"/>
        <v>0</v>
      </c>
      <c r="AU62" s="64">
        <f t="shared" si="10"/>
        <v>0</v>
      </c>
      <c r="AV62" s="64">
        <f t="shared" si="10"/>
        <v>0</v>
      </c>
      <c r="AW62" s="64">
        <f t="shared" si="11"/>
        <v>0</v>
      </c>
      <c r="AX62" s="64">
        <f t="shared" si="12"/>
        <v>0</v>
      </c>
      <c r="AY62" s="64">
        <f t="shared" si="13"/>
        <v>0</v>
      </c>
      <c r="AZ62" s="65">
        <f>IF(AY62=0,'allg. Daten'!$C$18,'allg. Daten'!$C$17)</f>
        <v>30</v>
      </c>
      <c r="BA62" s="65">
        <f>IF(AY62=0,'allg. Daten'!$C$23,'allg. Daten'!$C$22)</f>
        <v>0</v>
      </c>
      <c r="BB62" s="65">
        <f t="shared" si="14"/>
        <v>0</v>
      </c>
      <c r="BC62" s="65">
        <f t="shared" si="15"/>
        <v>0</v>
      </c>
      <c r="BD62" s="64"/>
      <c r="BE62" s="64">
        <f t="shared" si="16"/>
        <v>0</v>
      </c>
      <c r="BF62" s="66">
        <f>BE62*'allg. Daten'!$C$30</f>
        <v>0</v>
      </c>
      <c r="CD62" s="84"/>
      <c r="CE62" s="48" t="str">
        <f t="shared" si="17"/>
        <v/>
      </c>
    </row>
    <row r="63" spans="1:83" s="83" customFormat="1" ht="15" customHeight="1" x14ac:dyDescent="0.2">
      <c r="A63" s="77">
        <f t="shared" si="18"/>
        <v>54</v>
      </c>
      <c r="B63" s="78"/>
      <c r="C63" s="78"/>
      <c r="D63" s="79"/>
      <c r="E63" s="80"/>
      <c r="F63" s="73" t="str">
        <f t="shared" si="19"/>
        <v/>
      </c>
      <c r="G63" s="73"/>
      <c r="H63" s="73"/>
      <c r="I63" s="74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5"/>
      <c r="Z63" s="202"/>
      <c r="AA63" s="75"/>
      <c r="AB63" s="75"/>
      <c r="AC63" s="75"/>
      <c r="AD63" s="75"/>
      <c r="AE63" s="246" t="str">
        <f t="shared" si="20"/>
        <v>,-€</v>
      </c>
      <c r="AF63" s="76"/>
      <c r="AG63" s="71"/>
      <c r="AH63" s="61">
        <f t="shared" si="1"/>
        <v>0</v>
      </c>
      <c r="AI63" s="62">
        <f t="shared" si="2"/>
        <v>0</v>
      </c>
      <c r="AJ63" s="63">
        <f t="shared" si="3"/>
        <v>0</v>
      </c>
      <c r="AK63" s="63">
        <f t="shared" si="4"/>
        <v>0</v>
      </c>
      <c r="AL63" s="63"/>
      <c r="AM63" s="63">
        <f t="shared" si="5"/>
        <v>0</v>
      </c>
      <c r="AN63" s="62">
        <f>AM63*'allg. Daten'!$C$19</f>
        <v>0</v>
      </c>
      <c r="AO63" s="63">
        <f t="shared" si="6"/>
        <v>0</v>
      </c>
      <c r="AP63" s="62">
        <f>IF(AO63=0,0,IF($AM$4&lt;5,'allg. Daten'!$C$27,0))</f>
        <v>0</v>
      </c>
      <c r="AQ63" s="63">
        <f t="shared" si="7"/>
        <v>0</v>
      </c>
      <c r="AR63" s="64">
        <f t="shared" si="8"/>
        <v>0</v>
      </c>
      <c r="AS63" s="64">
        <f t="shared" si="9"/>
        <v>0</v>
      </c>
      <c r="AT63" s="64">
        <f t="shared" si="10"/>
        <v>0</v>
      </c>
      <c r="AU63" s="64">
        <f t="shared" si="10"/>
        <v>0</v>
      </c>
      <c r="AV63" s="64">
        <f t="shared" si="10"/>
        <v>0</v>
      </c>
      <c r="AW63" s="64">
        <f t="shared" si="11"/>
        <v>0</v>
      </c>
      <c r="AX63" s="64">
        <f t="shared" si="12"/>
        <v>0</v>
      </c>
      <c r="AY63" s="64">
        <f t="shared" si="13"/>
        <v>0</v>
      </c>
      <c r="AZ63" s="65">
        <f>IF(AY63=0,'allg. Daten'!$C$18,'allg. Daten'!$C$17)</f>
        <v>30</v>
      </c>
      <c r="BA63" s="65">
        <f>IF(AY63=0,'allg. Daten'!$C$23,'allg. Daten'!$C$22)</f>
        <v>0</v>
      </c>
      <c r="BB63" s="65">
        <f t="shared" si="14"/>
        <v>0</v>
      </c>
      <c r="BC63" s="65">
        <f t="shared" si="15"/>
        <v>0</v>
      </c>
      <c r="BD63" s="64"/>
      <c r="BE63" s="64">
        <f t="shared" si="16"/>
        <v>0</v>
      </c>
      <c r="BF63" s="66">
        <f>BE63*'allg. Daten'!$C$30</f>
        <v>0</v>
      </c>
      <c r="CD63" s="84"/>
      <c r="CE63" s="48" t="str">
        <f t="shared" si="17"/>
        <v/>
      </c>
    </row>
    <row r="64" spans="1:83" s="83" customFormat="1" ht="15" customHeight="1" x14ac:dyDescent="0.2">
      <c r="A64" s="77">
        <f t="shared" si="18"/>
        <v>55</v>
      </c>
      <c r="B64" s="78"/>
      <c r="C64" s="78"/>
      <c r="D64" s="79"/>
      <c r="E64" s="80"/>
      <c r="F64" s="73" t="str">
        <f t="shared" si="19"/>
        <v/>
      </c>
      <c r="G64" s="73"/>
      <c r="H64" s="73"/>
      <c r="I64" s="74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5"/>
      <c r="Z64" s="202"/>
      <c r="AA64" s="75"/>
      <c r="AB64" s="75"/>
      <c r="AC64" s="75"/>
      <c r="AD64" s="75"/>
      <c r="AE64" s="246" t="str">
        <f t="shared" si="20"/>
        <v>,-€</v>
      </c>
      <c r="AF64" s="76"/>
      <c r="AG64" s="71"/>
      <c r="AH64" s="61">
        <f t="shared" si="1"/>
        <v>0</v>
      </c>
      <c r="AI64" s="62">
        <f t="shared" si="2"/>
        <v>0</v>
      </c>
      <c r="AJ64" s="63">
        <f t="shared" si="3"/>
        <v>0</v>
      </c>
      <c r="AK64" s="63">
        <f t="shared" si="4"/>
        <v>0</v>
      </c>
      <c r="AL64" s="63"/>
      <c r="AM64" s="63">
        <f t="shared" si="5"/>
        <v>0</v>
      </c>
      <c r="AN64" s="62">
        <f>AM64*'allg. Daten'!$C$19</f>
        <v>0</v>
      </c>
      <c r="AO64" s="63">
        <f t="shared" si="6"/>
        <v>0</v>
      </c>
      <c r="AP64" s="62">
        <f>IF(AO64=0,0,IF($AM$4&lt;5,'allg. Daten'!$C$27,0))</f>
        <v>0</v>
      </c>
      <c r="AQ64" s="63">
        <f t="shared" si="7"/>
        <v>0</v>
      </c>
      <c r="AR64" s="64">
        <f t="shared" si="8"/>
        <v>0</v>
      </c>
      <c r="AS64" s="64">
        <f t="shared" si="9"/>
        <v>0</v>
      </c>
      <c r="AT64" s="64">
        <f t="shared" si="10"/>
        <v>0</v>
      </c>
      <c r="AU64" s="64">
        <f t="shared" si="10"/>
        <v>0</v>
      </c>
      <c r="AV64" s="64">
        <f t="shared" si="10"/>
        <v>0</v>
      </c>
      <c r="AW64" s="64">
        <f t="shared" si="11"/>
        <v>0</v>
      </c>
      <c r="AX64" s="64">
        <f t="shared" si="12"/>
        <v>0</v>
      </c>
      <c r="AY64" s="64">
        <f t="shared" si="13"/>
        <v>0</v>
      </c>
      <c r="AZ64" s="65">
        <f>IF(AY64=0,'allg. Daten'!$C$18,'allg. Daten'!$C$17)</f>
        <v>30</v>
      </c>
      <c r="BA64" s="65">
        <f>IF(AY64=0,'allg. Daten'!$C$23,'allg. Daten'!$C$22)</f>
        <v>0</v>
      </c>
      <c r="BB64" s="65">
        <f t="shared" si="14"/>
        <v>0</v>
      </c>
      <c r="BC64" s="65">
        <f t="shared" si="15"/>
        <v>0</v>
      </c>
      <c r="BD64" s="64"/>
      <c r="BE64" s="64">
        <f t="shared" si="16"/>
        <v>0</v>
      </c>
      <c r="BF64" s="66">
        <f>BE64*'allg. Daten'!$C$30</f>
        <v>0</v>
      </c>
      <c r="CD64" s="84"/>
      <c r="CE64" s="48" t="str">
        <f t="shared" si="17"/>
        <v/>
      </c>
    </row>
    <row r="65" spans="1:83" s="83" customFormat="1" ht="15" customHeight="1" x14ac:dyDescent="0.2">
      <c r="A65" s="77">
        <f t="shared" si="18"/>
        <v>56</v>
      </c>
      <c r="B65" s="78"/>
      <c r="C65" s="78"/>
      <c r="D65" s="79"/>
      <c r="E65" s="80"/>
      <c r="F65" s="73" t="str">
        <f t="shared" si="19"/>
        <v/>
      </c>
      <c r="G65" s="73"/>
      <c r="H65" s="73"/>
      <c r="I65" s="74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5"/>
      <c r="Z65" s="202"/>
      <c r="AA65" s="75"/>
      <c r="AB65" s="75"/>
      <c r="AC65" s="75"/>
      <c r="AD65" s="75"/>
      <c r="AE65" s="246" t="str">
        <f t="shared" si="20"/>
        <v>,-€</v>
      </c>
      <c r="AF65" s="76"/>
      <c r="AG65" s="71"/>
      <c r="AH65" s="61">
        <f t="shared" si="1"/>
        <v>0</v>
      </c>
      <c r="AI65" s="62">
        <f t="shared" si="2"/>
        <v>0</v>
      </c>
      <c r="AJ65" s="63">
        <f t="shared" si="3"/>
        <v>0</v>
      </c>
      <c r="AK65" s="63">
        <f t="shared" si="4"/>
        <v>0</v>
      </c>
      <c r="AL65" s="63"/>
      <c r="AM65" s="63">
        <f t="shared" si="5"/>
        <v>0</v>
      </c>
      <c r="AN65" s="62">
        <f>AM65*'allg. Daten'!$C$19</f>
        <v>0</v>
      </c>
      <c r="AO65" s="63">
        <f t="shared" si="6"/>
        <v>0</v>
      </c>
      <c r="AP65" s="62">
        <f>IF(AO65=0,0,IF($AM$4&lt;5,'allg. Daten'!$C$27,0))</f>
        <v>0</v>
      </c>
      <c r="AQ65" s="63">
        <f t="shared" si="7"/>
        <v>0</v>
      </c>
      <c r="AR65" s="64">
        <f t="shared" si="8"/>
        <v>0</v>
      </c>
      <c r="AS65" s="64">
        <f t="shared" si="9"/>
        <v>0</v>
      </c>
      <c r="AT65" s="64">
        <f t="shared" si="10"/>
        <v>0</v>
      </c>
      <c r="AU65" s="64">
        <f t="shared" si="10"/>
        <v>0</v>
      </c>
      <c r="AV65" s="64">
        <f t="shared" si="10"/>
        <v>0</v>
      </c>
      <c r="AW65" s="64">
        <f t="shared" si="11"/>
        <v>0</v>
      </c>
      <c r="AX65" s="64">
        <f t="shared" si="12"/>
        <v>0</v>
      </c>
      <c r="AY65" s="64">
        <f t="shared" si="13"/>
        <v>0</v>
      </c>
      <c r="AZ65" s="65">
        <f>IF(AY65=0,'allg. Daten'!$C$18,'allg. Daten'!$C$17)</f>
        <v>30</v>
      </c>
      <c r="BA65" s="65">
        <f>IF(AY65=0,'allg. Daten'!$C$23,'allg. Daten'!$C$22)</f>
        <v>0</v>
      </c>
      <c r="BB65" s="65">
        <f t="shared" si="14"/>
        <v>0</v>
      </c>
      <c r="BC65" s="65">
        <f t="shared" si="15"/>
        <v>0</v>
      </c>
      <c r="BD65" s="64"/>
      <c r="BE65" s="64">
        <f t="shared" si="16"/>
        <v>0</v>
      </c>
      <c r="BF65" s="66">
        <f>BE65*'allg. Daten'!$C$30</f>
        <v>0</v>
      </c>
      <c r="CD65" s="84"/>
      <c r="CE65" s="48" t="str">
        <f t="shared" si="17"/>
        <v/>
      </c>
    </row>
    <row r="66" spans="1:83" s="83" customFormat="1" ht="15" customHeight="1" x14ac:dyDescent="0.2">
      <c r="A66" s="77">
        <f t="shared" si="18"/>
        <v>57</v>
      </c>
      <c r="B66" s="78"/>
      <c r="C66" s="78"/>
      <c r="D66" s="79"/>
      <c r="E66" s="80"/>
      <c r="F66" s="73" t="str">
        <f t="shared" si="19"/>
        <v/>
      </c>
      <c r="G66" s="73"/>
      <c r="H66" s="73"/>
      <c r="I66" s="74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5"/>
      <c r="Z66" s="202"/>
      <c r="AA66" s="75"/>
      <c r="AB66" s="75"/>
      <c r="AC66" s="75"/>
      <c r="AD66" s="75"/>
      <c r="AE66" s="246" t="str">
        <f t="shared" si="20"/>
        <v>,-€</v>
      </c>
      <c r="AF66" s="76"/>
      <c r="AG66" s="71"/>
      <c r="AH66" s="61">
        <f t="shared" si="1"/>
        <v>0</v>
      </c>
      <c r="AI66" s="62">
        <f t="shared" si="2"/>
        <v>0</v>
      </c>
      <c r="AJ66" s="63">
        <f t="shared" si="3"/>
        <v>0</v>
      </c>
      <c r="AK66" s="63">
        <f t="shared" si="4"/>
        <v>0</v>
      </c>
      <c r="AL66" s="63"/>
      <c r="AM66" s="63">
        <f t="shared" si="5"/>
        <v>0</v>
      </c>
      <c r="AN66" s="62">
        <f>AM66*'allg. Daten'!$C$19</f>
        <v>0</v>
      </c>
      <c r="AO66" s="63">
        <f t="shared" si="6"/>
        <v>0</v>
      </c>
      <c r="AP66" s="62">
        <f>IF(AO66=0,0,IF($AM$4&lt;5,'allg. Daten'!$C$27,0))</f>
        <v>0</v>
      </c>
      <c r="AQ66" s="63">
        <f t="shared" si="7"/>
        <v>0</v>
      </c>
      <c r="AR66" s="64">
        <f t="shared" si="8"/>
        <v>0</v>
      </c>
      <c r="AS66" s="64">
        <f t="shared" si="9"/>
        <v>0</v>
      </c>
      <c r="AT66" s="64">
        <f t="shared" si="10"/>
        <v>0</v>
      </c>
      <c r="AU66" s="64">
        <f t="shared" si="10"/>
        <v>0</v>
      </c>
      <c r="AV66" s="64">
        <f t="shared" si="10"/>
        <v>0</v>
      </c>
      <c r="AW66" s="64">
        <f t="shared" si="11"/>
        <v>0</v>
      </c>
      <c r="AX66" s="64">
        <f t="shared" si="12"/>
        <v>0</v>
      </c>
      <c r="AY66" s="64">
        <f t="shared" si="13"/>
        <v>0</v>
      </c>
      <c r="AZ66" s="65">
        <f>IF(AY66=0,'allg. Daten'!$C$18,'allg. Daten'!$C$17)</f>
        <v>30</v>
      </c>
      <c r="BA66" s="65">
        <f>IF(AY66=0,'allg. Daten'!$C$23,'allg. Daten'!$C$22)</f>
        <v>0</v>
      </c>
      <c r="BB66" s="65">
        <f t="shared" si="14"/>
        <v>0</v>
      </c>
      <c r="BC66" s="65">
        <f t="shared" si="15"/>
        <v>0</v>
      </c>
      <c r="BD66" s="64"/>
      <c r="BE66" s="64">
        <f t="shared" si="16"/>
        <v>0</v>
      </c>
      <c r="BF66" s="66">
        <f>BE66*'allg. Daten'!$C$30</f>
        <v>0</v>
      </c>
      <c r="CD66" s="84"/>
      <c r="CE66" s="48" t="str">
        <f t="shared" si="17"/>
        <v/>
      </c>
    </row>
    <row r="67" spans="1:83" s="83" customFormat="1" ht="15" customHeight="1" x14ac:dyDescent="0.2">
      <c r="A67" s="77">
        <f t="shared" si="18"/>
        <v>58</v>
      </c>
      <c r="B67" s="78"/>
      <c r="C67" s="78"/>
      <c r="D67" s="79"/>
      <c r="E67" s="80"/>
      <c r="F67" s="73" t="str">
        <f t="shared" si="19"/>
        <v/>
      </c>
      <c r="G67" s="73"/>
      <c r="H67" s="73"/>
      <c r="I67" s="74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5"/>
      <c r="Z67" s="202"/>
      <c r="AA67" s="75"/>
      <c r="AB67" s="75"/>
      <c r="AC67" s="75"/>
      <c r="AD67" s="75"/>
      <c r="AE67" s="246" t="str">
        <f t="shared" si="20"/>
        <v>,-€</v>
      </c>
      <c r="AF67" s="76"/>
      <c r="AG67" s="71"/>
      <c r="AH67" s="61">
        <f t="shared" si="1"/>
        <v>0</v>
      </c>
      <c r="AI67" s="62">
        <f t="shared" si="2"/>
        <v>0</v>
      </c>
      <c r="AJ67" s="63">
        <f t="shared" si="3"/>
        <v>0</v>
      </c>
      <c r="AK67" s="63">
        <f t="shared" si="4"/>
        <v>0</v>
      </c>
      <c r="AL67" s="63"/>
      <c r="AM67" s="63">
        <f t="shared" si="5"/>
        <v>0</v>
      </c>
      <c r="AN67" s="62">
        <f>AM67*'allg. Daten'!$C$19</f>
        <v>0</v>
      </c>
      <c r="AO67" s="63">
        <f t="shared" si="6"/>
        <v>0</v>
      </c>
      <c r="AP67" s="62">
        <f>IF(AO67=0,0,IF($AM$4&lt;5,'allg. Daten'!$C$27,0))</f>
        <v>0</v>
      </c>
      <c r="AQ67" s="63">
        <f t="shared" si="7"/>
        <v>0</v>
      </c>
      <c r="AR67" s="64">
        <f t="shared" si="8"/>
        <v>0</v>
      </c>
      <c r="AS67" s="64">
        <f t="shared" si="9"/>
        <v>0</v>
      </c>
      <c r="AT67" s="64">
        <f t="shared" si="10"/>
        <v>0</v>
      </c>
      <c r="AU67" s="64">
        <f t="shared" si="10"/>
        <v>0</v>
      </c>
      <c r="AV67" s="64">
        <f t="shared" si="10"/>
        <v>0</v>
      </c>
      <c r="AW67" s="64">
        <f t="shared" si="11"/>
        <v>0</v>
      </c>
      <c r="AX67" s="64">
        <f t="shared" si="12"/>
        <v>0</v>
      </c>
      <c r="AY67" s="64">
        <f t="shared" si="13"/>
        <v>0</v>
      </c>
      <c r="AZ67" s="65">
        <f>IF(AY67=0,'allg. Daten'!$C$18,'allg. Daten'!$C$17)</f>
        <v>30</v>
      </c>
      <c r="BA67" s="65">
        <f>IF(AY67=0,'allg. Daten'!$C$23,'allg. Daten'!$C$22)</f>
        <v>0</v>
      </c>
      <c r="BB67" s="65">
        <f t="shared" si="14"/>
        <v>0</v>
      </c>
      <c r="BC67" s="65">
        <f t="shared" si="15"/>
        <v>0</v>
      </c>
      <c r="BD67" s="64"/>
      <c r="BE67" s="64">
        <f t="shared" si="16"/>
        <v>0</v>
      </c>
      <c r="BF67" s="66">
        <f>BE67*'allg. Daten'!$C$30</f>
        <v>0</v>
      </c>
      <c r="CD67" s="84"/>
      <c r="CE67" s="48" t="str">
        <f t="shared" si="17"/>
        <v/>
      </c>
    </row>
    <row r="68" spans="1:83" s="83" customFormat="1" ht="15" customHeight="1" x14ac:dyDescent="0.2">
      <c r="A68" s="77">
        <f t="shared" si="18"/>
        <v>59</v>
      </c>
      <c r="B68" s="78"/>
      <c r="C68" s="78"/>
      <c r="D68" s="79"/>
      <c r="E68" s="80"/>
      <c r="F68" s="73" t="str">
        <f t="shared" si="19"/>
        <v/>
      </c>
      <c r="G68" s="73"/>
      <c r="H68" s="73"/>
      <c r="I68" s="74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5"/>
      <c r="Z68" s="202"/>
      <c r="AA68" s="75"/>
      <c r="AB68" s="75"/>
      <c r="AC68" s="75"/>
      <c r="AD68" s="75"/>
      <c r="AE68" s="246" t="str">
        <f t="shared" si="20"/>
        <v>,-€</v>
      </c>
      <c r="AF68" s="76"/>
      <c r="AG68" s="71"/>
      <c r="AH68" s="61">
        <f t="shared" si="1"/>
        <v>0</v>
      </c>
      <c r="AI68" s="62">
        <f t="shared" si="2"/>
        <v>0</v>
      </c>
      <c r="AJ68" s="63">
        <f t="shared" si="3"/>
        <v>0</v>
      </c>
      <c r="AK68" s="63">
        <f t="shared" si="4"/>
        <v>0</v>
      </c>
      <c r="AL68" s="63"/>
      <c r="AM68" s="63">
        <f t="shared" si="5"/>
        <v>0</v>
      </c>
      <c r="AN68" s="62">
        <f>AM68*'allg. Daten'!$C$19</f>
        <v>0</v>
      </c>
      <c r="AO68" s="63">
        <f t="shared" si="6"/>
        <v>0</v>
      </c>
      <c r="AP68" s="62">
        <f>IF(AO68=0,0,IF($AM$4&lt;5,'allg. Daten'!$C$27,0))</f>
        <v>0</v>
      </c>
      <c r="AQ68" s="63">
        <f t="shared" si="7"/>
        <v>0</v>
      </c>
      <c r="AR68" s="64">
        <f t="shared" si="8"/>
        <v>0</v>
      </c>
      <c r="AS68" s="64">
        <f t="shared" si="9"/>
        <v>0</v>
      </c>
      <c r="AT68" s="64">
        <f t="shared" si="10"/>
        <v>0</v>
      </c>
      <c r="AU68" s="64">
        <f t="shared" si="10"/>
        <v>0</v>
      </c>
      <c r="AV68" s="64">
        <f t="shared" si="10"/>
        <v>0</v>
      </c>
      <c r="AW68" s="64">
        <f t="shared" si="11"/>
        <v>0</v>
      </c>
      <c r="AX68" s="64">
        <f t="shared" si="12"/>
        <v>0</v>
      </c>
      <c r="AY68" s="64">
        <f t="shared" si="13"/>
        <v>0</v>
      </c>
      <c r="AZ68" s="65">
        <f>IF(AY68=0,'allg. Daten'!$C$18,'allg. Daten'!$C$17)</f>
        <v>30</v>
      </c>
      <c r="BA68" s="65">
        <f>IF(AY68=0,'allg. Daten'!$C$23,'allg. Daten'!$C$22)</f>
        <v>0</v>
      </c>
      <c r="BB68" s="65">
        <f t="shared" si="14"/>
        <v>0</v>
      </c>
      <c r="BC68" s="65">
        <f t="shared" si="15"/>
        <v>0</v>
      </c>
      <c r="BD68" s="64"/>
      <c r="BE68" s="64">
        <f t="shared" si="16"/>
        <v>0</v>
      </c>
      <c r="BF68" s="66">
        <f>BE68*'allg. Daten'!$C$30</f>
        <v>0</v>
      </c>
      <c r="CD68" s="84"/>
      <c r="CE68" s="48" t="str">
        <f t="shared" si="17"/>
        <v/>
      </c>
    </row>
    <row r="69" spans="1:83" s="83" customFormat="1" ht="15" customHeight="1" x14ac:dyDescent="0.2">
      <c r="A69" s="77">
        <f t="shared" si="18"/>
        <v>60</v>
      </c>
      <c r="B69" s="78"/>
      <c r="C69" s="78"/>
      <c r="D69" s="79"/>
      <c r="E69" s="80"/>
      <c r="F69" s="73" t="str">
        <f t="shared" si="19"/>
        <v/>
      </c>
      <c r="G69" s="73"/>
      <c r="H69" s="73"/>
      <c r="I69" s="74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5"/>
      <c r="Z69" s="202"/>
      <c r="AA69" s="75"/>
      <c r="AB69" s="75"/>
      <c r="AC69" s="75"/>
      <c r="AD69" s="75"/>
      <c r="AE69" s="246" t="str">
        <f t="shared" si="20"/>
        <v>,-€</v>
      </c>
      <c r="AF69" s="76"/>
      <c r="AG69" s="71"/>
      <c r="AH69" s="61">
        <f t="shared" si="1"/>
        <v>0</v>
      </c>
      <c r="AI69" s="62">
        <f t="shared" si="2"/>
        <v>0</v>
      </c>
      <c r="AJ69" s="63">
        <f t="shared" si="3"/>
        <v>0</v>
      </c>
      <c r="AK69" s="63">
        <f t="shared" si="4"/>
        <v>0</v>
      </c>
      <c r="AL69" s="63"/>
      <c r="AM69" s="63">
        <f t="shared" si="5"/>
        <v>0</v>
      </c>
      <c r="AN69" s="62">
        <f>AM69*'allg. Daten'!$C$19</f>
        <v>0</v>
      </c>
      <c r="AO69" s="63">
        <f t="shared" si="6"/>
        <v>0</v>
      </c>
      <c r="AP69" s="62">
        <f>IF(AO69=0,0,IF($AM$4&lt;5,'allg. Daten'!$C$27,0))</f>
        <v>0</v>
      </c>
      <c r="AQ69" s="63">
        <f t="shared" si="7"/>
        <v>0</v>
      </c>
      <c r="AR69" s="64">
        <f t="shared" si="8"/>
        <v>0</v>
      </c>
      <c r="AS69" s="64">
        <f t="shared" si="9"/>
        <v>0</v>
      </c>
      <c r="AT69" s="64">
        <f t="shared" si="10"/>
        <v>0</v>
      </c>
      <c r="AU69" s="64">
        <f t="shared" si="10"/>
        <v>0</v>
      </c>
      <c r="AV69" s="64">
        <f t="shared" si="10"/>
        <v>0</v>
      </c>
      <c r="AW69" s="64">
        <f t="shared" si="11"/>
        <v>0</v>
      </c>
      <c r="AX69" s="64">
        <f t="shared" si="12"/>
        <v>0</v>
      </c>
      <c r="AY69" s="64">
        <f t="shared" si="13"/>
        <v>0</v>
      </c>
      <c r="AZ69" s="65">
        <f>IF(AY69=0,'allg. Daten'!$C$18,'allg. Daten'!$C$17)</f>
        <v>30</v>
      </c>
      <c r="BA69" s="65">
        <f>IF(AY69=0,'allg. Daten'!$C$23,'allg. Daten'!$C$22)</f>
        <v>0</v>
      </c>
      <c r="BB69" s="65">
        <f t="shared" si="14"/>
        <v>0</v>
      </c>
      <c r="BC69" s="65">
        <f t="shared" si="15"/>
        <v>0</v>
      </c>
      <c r="BD69" s="64"/>
      <c r="BE69" s="64">
        <f t="shared" si="16"/>
        <v>0</v>
      </c>
      <c r="BF69" s="66">
        <f>BE69*'allg. Daten'!$C$30</f>
        <v>0</v>
      </c>
      <c r="CD69" s="84"/>
      <c r="CE69" s="48" t="str">
        <f t="shared" si="17"/>
        <v/>
      </c>
    </row>
    <row r="70" spans="1:83" s="83" customFormat="1" ht="15" customHeight="1" x14ac:dyDescent="0.2">
      <c r="A70" s="77">
        <f t="shared" si="18"/>
        <v>61</v>
      </c>
      <c r="B70" s="78"/>
      <c r="C70" s="78"/>
      <c r="D70" s="79"/>
      <c r="E70" s="80"/>
      <c r="F70" s="73" t="str">
        <f t="shared" si="19"/>
        <v/>
      </c>
      <c r="G70" s="73"/>
      <c r="H70" s="73"/>
      <c r="I70" s="74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5"/>
      <c r="Z70" s="202"/>
      <c r="AA70" s="75"/>
      <c r="AB70" s="75"/>
      <c r="AC70" s="75"/>
      <c r="AD70" s="75"/>
      <c r="AE70" s="246" t="str">
        <f t="shared" si="20"/>
        <v>,-€</v>
      </c>
      <c r="AF70" s="76"/>
      <c r="AG70" s="71"/>
      <c r="AH70" s="61">
        <f t="shared" si="1"/>
        <v>0</v>
      </c>
      <c r="AI70" s="62">
        <f t="shared" si="2"/>
        <v>0</v>
      </c>
      <c r="AJ70" s="63">
        <f t="shared" si="3"/>
        <v>0</v>
      </c>
      <c r="AK70" s="63">
        <f t="shared" si="4"/>
        <v>0</v>
      </c>
      <c r="AL70" s="63"/>
      <c r="AM70" s="63">
        <f t="shared" si="5"/>
        <v>0</v>
      </c>
      <c r="AN70" s="62">
        <f>AM70*'allg. Daten'!$C$19</f>
        <v>0</v>
      </c>
      <c r="AO70" s="63">
        <f t="shared" si="6"/>
        <v>0</v>
      </c>
      <c r="AP70" s="62">
        <f>IF(AO70=0,0,IF($AM$4&lt;5,'allg. Daten'!$C$27,0))</f>
        <v>0</v>
      </c>
      <c r="AQ70" s="63">
        <f t="shared" si="7"/>
        <v>0</v>
      </c>
      <c r="AR70" s="64">
        <f t="shared" si="8"/>
        <v>0</v>
      </c>
      <c r="AS70" s="64">
        <f t="shared" si="9"/>
        <v>0</v>
      </c>
      <c r="AT70" s="64">
        <f t="shared" si="10"/>
        <v>0</v>
      </c>
      <c r="AU70" s="64">
        <f t="shared" si="10"/>
        <v>0</v>
      </c>
      <c r="AV70" s="64">
        <f t="shared" si="10"/>
        <v>0</v>
      </c>
      <c r="AW70" s="64">
        <f t="shared" si="11"/>
        <v>0</v>
      </c>
      <c r="AX70" s="64">
        <f t="shared" si="12"/>
        <v>0</v>
      </c>
      <c r="AY70" s="64">
        <f t="shared" si="13"/>
        <v>0</v>
      </c>
      <c r="AZ70" s="65">
        <f>IF(AY70=0,'allg. Daten'!$C$18,'allg. Daten'!$C$17)</f>
        <v>30</v>
      </c>
      <c r="BA70" s="65">
        <f>IF(AY70=0,'allg. Daten'!$C$23,'allg. Daten'!$C$22)</f>
        <v>0</v>
      </c>
      <c r="BB70" s="65">
        <f t="shared" si="14"/>
        <v>0</v>
      </c>
      <c r="BC70" s="65">
        <f t="shared" si="15"/>
        <v>0</v>
      </c>
      <c r="BD70" s="64"/>
      <c r="BE70" s="64">
        <f t="shared" si="16"/>
        <v>0</v>
      </c>
      <c r="BF70" s="66">
        <f>BE70*'allg. Daten'!$C$30</f>
        <v>0</v>
      </c>
      <c r="CD70" s="84"/>
      <c r="CE70" s="48" t="str">
        <f t="shared" si="17"/>
        <v/>
      </c>
    </row>
    <row r="71" spans="1:83" s="83" customFormat="1" ht="15" customHeight="1" x14ac:dyDescent="0.2">
      <c r="A71" s="77">
        <f t="shared" si="18"/>
        <v>62</v>
      </c>
      <c r="B71" s="78"/>
      <c r="C71" s="78"/>
      <c r="D71" s="79"/>
      <c r="E71" s="80"/>
      <c r="F71" s="73" t="str">
        <f t="shared" si="19"/>
        <v/>
      </c>
      <c r="G71" s="73"/>
      <c r="H71" s="73"/>
      <c r="I71" s="74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5"/>
      <c r="Z71" s="202"/>
      <c r="AA71" s="75"/>
      <c r="AB71" s="75"/>
      <c r="AC71" s="75"/>
      <c r="AD71" s="75"/>
      <c r="AE71" s="246" t="str">
        <f t="shared" si="20"/>
        <v>,-€</v>
      </c>
      <c r="AF71" s="76"/>
      <c r="AG71" s="71"/>
      <c r="AH71" s="61">
        <f t="shared" si="1"/>
        <v>0</v>
      </c>
      <c r="AI71" s="62">
        <f t="shared" si="2"/>
        <v>0</v>
      </c>
      <c r="AJ71" s="63">
        <f t="shared" si="3"/>
        <v>0</v>
      </c>
      <c r="AK71" s="63">
        <f t="shared" si="4"/>
        <v>0</v>
      </c>
      <c r="AL71" s="63"/>
      <c r="AM71" s="63">
        <f t="shared" si="5"/>
        <v>0</v>
      </c>
      <c r="AN71" s="62">
        <f>AM71*'allg. Daten'!$C$19</f>
        <v>0</v>
      </c>
      <c r="AO71" s="63">
        <f t="shared" si="6"/>
        <v>0</v>
      </c>
      <c r="AP71" s="62">
        <f>IF(AO71=0,0,IF($AM$4&lt;5,'allg. Daten'!$C$27,0))</f>
        <v>0</v>
      </c>
      <c r="AQ71" s="63">
        <f t="shared" si="7"/>
        <v>0</v>
      </c>
      <c r="AR71" s="64">
        <f t="shared" si="8"/>
        <v>0</v>
      </c>
      <c r="AS71" s="64">
        <f t="shared" si="9"/>
        <v>0</v>
      </c>
      <c r="AT71" s="64">
        <f t="shared" si="10"/>
        <v>0</v>
      </c>
      <c r="AU71" s="64">
        <f t="shared" si="10"/>
        <v>0</v>
      </c>
      <c r="AV71" s="64">
        <f t="shared" si="10"/>
        <v>0</v>
      </c>
      <c r="AW71" s="64">
        <f t="shared" si="11"/>
        <v>0</v>
      </c>
      <c r="AX71" s="64">
        <f t="shared" si="12"/>
        <v>0</v>
      </c>
      <c r="AY71" s="64">
        <f t="shared" si="13"/>
        <v>0</v>
      </c>
      <c r="AZ71" s="65">
        <f>IF(AY71=0,'allg. Daten'!$C$18,'allg. Daten'!$C$17)</f>
        <v>30</v>
      </c>
      <c r="BA71" s="65">
        <f>IF(AY71=0,'allg. Daten'!$C$23,'allg. Daten'!$C$22)</f>
        <v>0</v>
      </c>
      <c r="BB71" s="65">
        <f t="shared" si="14"/>
        <v>0</v>
      </c>
      <c r="BC71" s="65">
        <f t="shared" si="15"/>
        <v>0</v>
      </c>
      <c r="BD71" s="64"/>
      <c r="BE71" s="64">
        <f t="shared" si="16"/>
        <v>0</v>
      </c>
      <c r="BF71" s="66">
        <f>BE71*'allg. Daten'!$C$30</f>
        <v>0</v>
      </c>
      <c r="CD71" s="84"/>
      <c r="CE71" s="48" t="str">
        <f t="shared" si="17"/>
        <v/>
      </c>
    </row>
    <row r="72" spans="1:83" s="83" customFormat="1" ht="15" customHeight="1" x14ac:dyDescent="0.2">
      <c r="A72" s="77">
        <f t="shared" si="18"/>
        <v>63</v>
      </c>
      <c r="B72" s="78"/>
      <c r="C72" s="78"/>
      <c r="D72" s="79"/>
      <c r="E72" s="80"/>
      <c r="F72" s="73" t="str">
        <f t="shared" si="19"/>
        <v/>
      </c>
      <c r="G72" s="73"/>
      <c r="H72" s="73"/>
      <c r="I72" s="74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5"/>
      <c r="Z72" s="202"/>
      <c r="AA72" s="75"/>
      <c r="AB72" s="75"/>
      <c r="AC72" s="75"/>
      <c r="AD72" s="75"/>
      <c r="AE72" s="246" t="str">
        <f t="shared" si="20"/>
        <v>,-€</v>
      </c>
      <c r="AF72" s="76"/>
      <c r="AG72" s="71"/>
      <c r="AH72" s="61">
        <f t="shared" si="1"/>
        <v>0</v>
      </c>
      <c r="AI72" s="62">
        <f t="shared" si="2"/>
        <v>0</v>
      </c>
      <c r="AJ72" s="63">
        <f t="shared" si="3"/>
        <v>0</v>
      </c>
      <c r="AK72" s="63">
        <f t="shared" si="4"/>
        <v>0</v>
      </c>
      <c r="AL72" s="63"/>
      <c r="AM72" s="63">
        <f t="shared" si="5"/>
        <v>0</v>
      </c>
      <c r="AN72" s="62">
        <f>AM72*'allg. Daten'!$C$19</f>
        <v>0</v>
      </c>
      <c r="AO72" s="63">
        <f t="shared" si="6"/>
        <v>0</v>
      </c>
      <c r="AP72" s="62">
        <f>IF(AO72=0,0,IF($AM$4&lt;5,'allg. Daten'!$C$27,0))</f>
        <v>0</v>
      </c>
      <c r="AQ72" s="63">
        <f t="shared" si="7"/>
        <v>0</v>
      </c>
      <c r="AR72" s="64">
        <f t="shared" si="8"/>
        <v>0</v>
      </c>
      <c r="AS72" s="64">
        <f t="shared" si="9"/>
        <v>0</v>
      </c>
      <c r="AT72" s="64">
        <f t="shared" si="10"/>
        <v>0</v>
      </c>
      <c r="AU72" s="64">
        <f t="shared" si="10"/>
        <v>0</v>
      </c>
      <c r="AV72" s="64">
        <f t="shared" si="10"/>
        <v>0</v>
      </c>
      <c r="AW72" s="64">
        <f t="shared" si="11"/>
        <v>0</v>
      </c>
      <c r="AX72" s="64">
        <f t="shared" si="12"/>
        <v>0</v>
      </c>
      <c r="AY72" s="64">
        <f t="shared" si="13"/>
        <v>0</v>
      </c>
      <c r="AZ72" s="65">
        <f>IF(AY72=0,'allg. Daten'!$C$18,'allg. Daten'!$C$17)</f>
        <v>30</v>
      </c>
      <c r="BA72" s="65">
        <f>IF(AY72=0,'allg. Daten'!$C$23,'allg. Daten'!$C$22)</f>
        <v>0</v>
      </c>
      <c r="BB72" s="65">
        <f t="shared" si="14"/>
        <v>0</v>
      </c>
      <c r="BC72" s="65">
        <f t="shared" si="15"/>
        <v>0</v>
      </c>
      <c r="BD72" s="64"/>
      <c r="BE72" s="64">
        <f t="shared" si="16"/>
        <v>0</v>
      </c>
      <c r="BF72" s="66">
        <f>BE72*'allg. Daten'!$C$30</f>
        <v>0</v>
      </c>
      <c r="CD72" s="84"/>
      <c r="CE72" s="48" t="str">
        <f t="shared" si="17"/>
        <v/>
      </c>
    </row>
    <row r="73" spans="1:83" s="83" customFormat="1" ht="15" customHeight="1" x14ac:dyDescent="0.2">
      <c r="A73" s="77">
        <f t="shared" si="18"/>
        <v>64</v>
      </c>
      <c r="B73" s="78"/>
      <c r="C73" s="78"/>
      <c r="D73" s="79"/>
      <c r="E73" s="80"/>
      <c r="F73" s="73" t="str">
        <f t="shared" si="19"/>
        <v/>
      </c>
      <c r="G73" s="73"/>
      <c r="H73" s="73"/>
      <c r="I73" s="74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5"/>
      <c r="Z73" s="202"/>
      <c r="AA73" s="75"/>
      <c r="AB73" s="75"/>
      <c r="AC73" s="75"/>
      <c r="AD73" s="75"/>
      <c r="AE73" s="246" t="str">
        <f t="shared" si="20"/>
        <v>,-€</v>
      </c>
      <c r="AF73" s="76"/>
      <c r="AG73" s="71"/>
      <c r="AH73" s="61">
        <f t="shared" ref="AH73:AH109" si="21">IF(AK73=0,0,IF(AJ73=0,AI73,0))</f>
        <v>0</v>
      </c>
      <c r="AI73" s="62">
        <f t="shared" ref="AI73:AI109" si="22">BC73+BB73+BF73</f>
        <v>0</v>
      </c>
      <c r="AJ73" s="63">
        <f t="shared" ref="AJ73:AJ109" si="23">COUNTIF(AG73,"ja")</f>
        <v>0</v>
      </c>
      <c r="AK73" s="63">
        <f t="shared" ref="AK73:AK109" si="24">IF(B73="",0,1)</f>
        <v>0</v>
      </c>
      <c r="AL73" s="63"/>
      <c r="AM73" s="63">
        <f t="shared" ref="AM73:AM109" si="25">COUNTA(J73:W73)</f>
        <v>0</v>
      </c>
      <c r="AN73" s="62">
        <f>AM73*'allg. Daten'!$C$19</f>
        <v>0</v>
      </c>
      <c r="AO73" s="63">
        <f t="shared" ref="AO73:AO109" si="26">COUNTIF(X73,"X")</f>
        <v>0</v>
      </c>
      <c r="AP73" s="62">
        <f>IF(AO73=0,0,IF($AM$4&lt;5,'allg. Daten'!$C$27,0))</f>
        <v>0</v>
      </c>
      <c r="AQ73" s="63">
        <f t="shared" ref="AQ73:AQ109" si="27">COUNTIF(Y73,"ja")</f>
        <v>0</v>
      </c>
      <c r="AR73" s="64">
        <f t="shared" ref="AR73:AR109" si="28">IF(COUNTIF(Z73,"")=1,0,1)</f>
        <v>0</v>
      </c>
      <c r="AS73" s="64">
        <f t="shared" ref="AS73:AS109" si="29">COUNTIF(AA73,"ja")</f>
        <v>0</v>
      </c>
      <c r="AT73" s="64">
        <f t="shared" ref="AT73:AV109" si="30">IF(COUNTIF(AB73,"")=1,0,1)</f>
        <v>0</v>
      </c>
      <c r="AU73" s="64">
        <f t="shared" si="30"/>
        <v>0</v>
      </c>
      <c r="AV73" s="64">
        <f t="shared" si="30"/>
        <v>0</v>
      </c>
      <c r="AW73" s="64">
        <f t="shared" ref="AW73:AW109" si="31">IF(COUNTIF($AR$1,"ja")=0,IF(SUM(AQ73:AV73)=0,0,1),IF(SUM(AQ73:AV73)=0,0,IF(SUM(AQ73:AT73)=0,2,1)))</f>
        <v>0</v>
      </c>
      <c r="AX73" s="64">
        <f t="shared" ref="AX73:AX109" si="32">COUNTIF($AR$2,"ja")</f>
        <v>0</v>
      </c>
      <c r="AY73" s="64">
        <f t="shared" ref="AY73:AY109" si="33">IF(AX73=0,0,COUNTIF(I73,"ja"))</f>
        <v>0</v>
      </c>
      <c r="AZ73" s="65">
        <f>IF(AY73=0,'allg. Daten'!$C$18,'allg. Daten'!$C$17)</f>
        <v>30</v>
      </c>
      <c r="BA73" s="65">
        <f>IF(AY73=0,'allg. Daten'!$C$23,'allg. Daten'!$C$22)</f>
        <v>0</v>
      </c>
      <c r="BB73" s="65">
        <f t="shared" ref="BB73:BB109" si="34">SUM(AN73,AP73)</f>
        <v>0</v>
      </c>
      <c r="BC73" s="65">
        <f t="shared" ref="BC73:BC109" si="35">IF(AW73=0,0,IF(AW73=1,AZ73,BA73))</f>
        <v>0</v>
      </c>
      <c r="BD73" s="64"/>
      <c r="BE73" s="64">
        <f t="shared" ref="BE73:BE109" si="36">SUM(G73:H73)</f>
        <v>0</v>
      </c>
      <c r="BF73" s="66">
        <f>BE73*'allg. Daten'!$C$30</f>
        <v>0</v>
      </c>
      <c r="CD73" s="84"/>
      <c r="CE73" s="48" t="str">
        <f t="shared" ref="CE73:CE109" si="37">IF(AM73&gt;$AY$1,"Zu viele Workshops ausgewählt","")</f>
        <v/>
      </c>
    </row>
    <row r="74" spans="1:83" s="83" customFormat="1" ht="15" customHeight="1" x14ac:dyDescent="0.2">
      <c r="A74" s="77">
        <f t="shared" si="18"/>
        <v>65</v>
      </c>
      <c r="B74" s="78"/>
      <c r="C74" s="78"/>
      <c r="D74" s="79"/>
      <c r="E74" s="80"/>
      <c r="F74" s="73" t="str">
        <f t="shared" si="19"/>
        <v/>
      </c>
      <c r="G74" s="73"/>
      <c r="H74" s="73"/>
      <c r="I74" s="74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5"/>
      <c r="Z74" s="202"/>
      <c r="AA74" s="75"/>
      <c r="AB74" s="75"/>
      <c r="AC74" s="75"/>
      <c r="AD74" s="75"/>
      <c r="AE74" s="246" t="str">
        <f t="shared" si="20"/>
        <v>,-€</v>
      </c>
      <c r="AF74" s="76"/>
      <c r="AG74" s="71"/>
      <c r="AH74" s="61">
        <f t="shared" si="21"/>
        <v>0</v>
      </c>
      <c r="AI74" s="62">
        <f t="shared" si="22"/>
        <v>0</v>
      </c>
      <c r="AJ74" s="63">
        <f t="shared" si="23"/>
        <v>0</v>
      </c>
      <c r="AK74" s="63">
        <f t="shared" si="24"/>
        <v>0</v>
      </c>
      <c r="AL74" s="63"/>
      <c r="AM74" s="63">
        <f t="shared" si="25"/>
        <v>0</v>
      </c>
      <c r="AN74" s="62">
        <f>AM74*'allg. Daten'!$C$19</f>
        <v>0</v>
      </c>
      <c r="AO74" s="63">
        <f t="shared" si="26"/>
        <v>0</v>
      </c>
      <c r="AP74" s="62">
        <f>IF(AO74=0,0,IF($AM$4&lt;5,'allg. Daten'!$C$27,0))</f>
        <v>0</v>
      </c>
      <c r="AQ74" s="63">
        <f t="shared" si="27"/>
        <v>0</v>
      </c>
      <c r="AR74" s="64">
        <f t="shared" si="28"/>
        <v>0</v>
      </c>
      <c r="AS74" s="64">
        <f t="shared" si="29"/>
        <v>0</v>
      </c>
      <c r="AT74" s="64">
        <f t="shared" si="30"/>
        <v>0</v>
      </c>
      <c r="AU74" s="64">
        <f t="shared" si="30"/>
        <v>0</v>
      </c>
      <c r="AV74" s="64">
        <f t="shared" si="30"/>
        <v>0</v>
      </c>
      <c r="AW74" s="64">
        <f t="shared" si="31"/>
        <v>0</v>
      </c>
      <c r="AX74" s="64">
        <f t="shared" si="32"/>
        <v>0</v>
      </c>
      <c r="AY74" s="64">
        <f t="shared" si="33"/>
        <v>0</v>
      </c>
      <c r="AZ74" s="65">
        <f>IF(AY74=0,'allg. Daten'!$C$18,'allg. Daten'!$C$17)</f>
        <v>30</v>
      </c>
      <c r="BA74" s="65">
        <f>IF(AY74=0,'allg. Daten'!$C$23,'allg. Daten'!$C$22)</f>
        <v>0</v>
      </c>
      <c r="BB74" s="65">
        <f t="shared" si="34"/>
        <v>0</v>
      </c>
      <c r="BC74" s="65">
        <f t="shared" si="35"/>
        <v>0</v>
      </c>
      <c r="BD74" s="64"/>
      <c r="BE74" s="64">
        <f t="shared" si="36"/>
        <v>0</v>
      </c>
      <c r="BF74" s="66">
        <f>BE74*'allg. Daten'!$C$30</f>
        <v>0</v>
      </c>
      <c r="CD74" s="84"/>
      <c r="CE74" s="48" t="str">
        <f t="shared" si="37"/>
        <v/>
      </c>
    </row>
    <row r="75" spans="1:83" s="83" customFormat="1" ht="15" customHeight="1" x14ac:dyDescent="0.2">
      <c r="A75" s="77">
        <f t="shared" ref="A75:A107" si="38">SUM(A74,1)</f>
        <v>66</v>
      </c>
      <c r="B75" s="78"/>
      <c r="C75" s="78"/>
      <c r="D75" s="79"/>
      <c r="E75" s="80"/>
      <c r="F75" s="73" t="str">
        <f t="shared" ref="F75:F109" si="39">IF(E75="","",TRUNC(YEARFRAC(E75,$AJ$1)))</f>
        <v/>
      </c>
      <c r="G75" s="73"/>
      <c r="H75" s="73"/>
      <c r="I75" s="74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5"/>
      <c r="Z75" s="202"/>
      <c r="AA75" s="75"/>
      <c r="AB75" s="75"/>
      <c r="AC75" s="75"/>
      <c r="AD75" s="75"/>
      <c r="AE75" s="246" t="str">
        <f t="shared" ref="AE75:AE109" si="40">IF(AH75=0,",-€",AH75 &amp; ",-€")</f>
        <v>,-€</v>
      </c>
      <c r="AF75" s="76"/>
      <c r="AG75" s="71"/>
      <c r="AH75" s="61">
        <f t="shared" si="21"/>
        <v>0</v>
      </c>
      <c r="AI75" s="62">
        <f t="shared" si="22"/>
        <v>0</v>
      </c>
      <c r="AJ75" s="63">
        <f t="shared" si="23"/>
        <v>0</v>
      </c>
      <c r="AK75" s="63">
        <f t="shared" si="24"/>
        <v>0</v>
      </c>
      <c r="AL75" s="63"/>
      <c r="AM75" s="63">
        <f t="shared" si="25"/>
        <v>0</v>
      </c>
      <c r="AN75" s="62">
        <f>AM75*'allg. Daten'!$C$19</f>
        <v>0</v>
      </c>
      <c r="AO75" s="63">
        <f t="shared" si="26"/>
        <v>0</v>
      </c>
      <c r="AP75" s="62">
        <f>IF(AO75=0,0,IF($AM$4&lt;5,'allg. Daten'!$C$27,0))</f>
        <v>0</v>
      </c>
      <c r="AQ75" s="63">
        <f t="shared" si="27"/>
        <v>0</v>
      </c>
      <c r="AR75" s="64">
        <f t="shared" si="28"/>
        <v>0</v>
      </c>
      <c r="AS75" s="64">
        <f t="shared" si="29"/>
        <v>0</v>
      </c>
      <c r="AT75" s="64">
        <f t="shared" si="30"/>
        <v>0</v>
      </c>
      <c r="AU75" s="64">
        <f t="shared" si="30"/>
        <v>0</v>
      </c>
      <c r="AV75" s="64">
        <f t="shared" si="30"/>
        <v>0</v>
      </c>
      <c r="AW75" s="64">
        <f t="shared" si="31"/>
        <v>0</v>
      </c>
      <c r="AX75" s="64">
        <f t="shared" si="32"/>
        <v>0</v>
      </c>
      <c r="AY75" s="64">
        <f t="shared" si="33"/>
        <v>0</v>
      </c>
      <c r="AZ75" s="65">
        <f>IF(AY75=0,'allg. Daten'!$C$18,'allg. Daten'!$C$17)</f>
        <v>30</v>
      </c>
      <c r="BA75" s="65">
        <f>IF(AY75=0,'allg. Daten'!$C$23,'allg. Daten'!$C$22)</f>
        <v>0</v>
      </c>
      <c r="BB75" s="65">
        <f t="shared" si="34"/>
        <v>0</v>
      </c>
      <c r="BC75" s="65">
        <f t="shared" si="35"/>
        <v>0</v>
      </c>
      <c r="BD75" s="64"/>
      <c r="BE75" s="64">
        <f t="shared" si="36"/>
        <v>0</v>
      </c>
      <c r="BF75" s="66">
        <f>BE75*'allg. Daten'!$C$30</f>
        <v>0</v>
      </c>
      <c r="CD75" s="84"/>
      <c r="CE75" s="48" t="str">
        <f t="shared" si="37"/>
        <v/>
      </c>
    </row>
    <row r="76" spans="1:83" s="83" customFormat="1" ht="15" customHeight="1" x14ac:dyDescent="0.2">
      <c r="A76" s="77">
        <f t="shared" si="38"/>
        <v>67</v>
      </c>
      <c r="B76" s="78"/>
      <c r="C76" s="78"/>
      <c r="D76" s="79"/>
      <c r="E76" s="80"/>
      <c r="F76" s="73" t="str">
        <f t="shared" si="39"/>
        <v/>
      </c>
      <c r="G76" s="73"/>
      <c r="H76" s="73"/>
      <c r="I76" s="74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5"/>
      <c r="Z76" s="202"/>
      <c r="AA76" s="75"/>
      <c r="AB76" s="75"/>
      <c r="AC76" s="75"/>
      <c r="AD76" s="75"/>
      <c r="AE76" s="246" t="str">
        <f t="shared" si="40"/>
        <v>,-€</v>
      </c>
      <c r="AF76" s="76"/>
      <c r="AG76" s="71"/>
      <c r="AH76" s="61">
        <f t="shared" si="21"/>
        <v>0</v>
      </c>
      <c r="AI76" s="62">
        <f t="shared" si="22"/>
        <v>0</v>
      </c>
      <c r="AJ76" s="63">
        <f t="shared" si="23"/>
        <v>0</v>
      </c>
      <c r="AK76" s="63">
        <f t="shared" si="24"/>
        <v>0</v>
      </c>
      <c r="AL76" s="63"/>
      <c r="AM76" s="63">
        <f t="shared" si="25"/>
        <v>0</v>
      </c>
      <c r="AN76" s="62">
        <f>AM76*'allg. Daten'!$C$19</f>
        <v>0</v>
      </c>
      <c r="AO76" s="63">
        <f t="shared" si="26"/>
        <v>0</v>
      </c>
      <c r="AP76" s="62">
        <f>IF(AO76=0,0,IF($AM$4&lt;5,'allg. Daten'!$C$27,0))</f>
        <v>0</v>
      </c>
      <c r="AQ76" s="63">
        <f t="shared" si="27"/>
        <v>0</v>
      </c>
      <c r="AR76" s="64">
        <f t="shared" si="28"/>
        <v>0</v>
      </c>
      <c r="AS76" s="64">
        <f t="shared" si="29"/>
        <v>0</v>
      </c>
      <c r="AT76" s="64">
        <f t="shared" si="30"/>
        <v>0</v>
      </c>
      <c r="AU76" s="64">
        <f t="shared" si="30"/>
        <v>0</v>
      </c>
      <c r="AV76" s="64">
        <f t="shared" si="30"/>
        <v>0</v>
      </c>
      <c r="AW76" s="64">
        <f t="shared" si="31"/>
        <v>0</v>
      </c>
      <c r="AX76" s="64">
        <f t="shared" si="32"/>
        <v>0</v>
      </c>
      <c r="AY76" s="64">
        <f t="shared" si="33"/>
        <v>0</v>
      </c>
      <c r="AZ76" s="65">
        <f>IF(AY76=0,'allg. Daten'!$C$18,'allg. Daten'!$C$17)</f>
        <v>30</v>
      </c>
      <c r="BA76" s="65">
        <f>IF(AY76=0,'allg. Daten'!$C$23,'allg. Daten'!$C$22)</f>
        <v>0</v>
      </c>
      <c r="BB76" s="65">
        <f t="shared" si="34"/>
        <v>0</v>
      </c>
      <c r="BC76" s="65">
        <f t="shared" si="35"/>
        <v>0</v>
      </c>
      <c r="BD76" s="64"/>
      <c r="BE76" s="64">
        <f t="shared" si="36"/>
        <v>0</v>
      </c>
      <c r="BF76" s="66">
        <f>BE76*'allg. Daten'!$C$30</f>
        <v>0</v>
      </c>
      <c r="CD76" s="84"/>
      <c r="CE76" s="48" t="str">
        <f t="shared" si="37"/>
        <v/>
      </c>
    </row>
    <row r="77" spans="1:83" s="83" customFormat="1" ht="15" customHeight="1" x14ac:dyDescent="0.2">
      <c r="A77" s="77">
        <f t="shared" si="38"/>
        <v>68</v>
      </c>
      <c r="B77" s="78"/>
      <c r="C77" s="78"/>
      <c r="D77" s="79"/>
      <c r="E77" s="80"/>
      <c r="F77" s="73" t="str">
        <f t="shared" si="39"/>
        <v/>
      </c>
      <c r="G77" s="73"/>
      <c r="H77" s="73"/>
      <c r="I77" s="74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5"/>
      <c r="Z77" s="202"/>
      <c r="AA77" s="75"/>
      <c r="AB77" s="75"/>
      <c r="AC77" s="75"/>
      <c r="AD77" s="75"/>
      <c r="AE77" s="246" t="str">
        <f t="shared" si="40"/>
        <v>,-€</v>
      </c>
      <c r="AF77" s="76"/>
      <c r="AG77" s="71"/>
      <c r="AH77" s="61">
        <f t="shared" si="21"/>
        <v>0</v>
      </c>
      <c r="AI77" s="62">
        <f t="shared" si="22"/>
        <v>0</v>
      </c>
      <c r="AJ77" s="63">
        <f t="shared" si="23"/>
        <v>0</v>
      </c>
      <c r="AK77" s="63">
        <f t="shared" si="24"/>
        <v>0</v>
      </c>
      <c r="AL77" s="63"/>
      <c r="AM77" s="63">
        <f t="shared" si="25"/>
        <v>0</v>
      </c>
      <c r="AN77" s="62">
        <f>AM77*'allg. Daten'!$C$19</f>
        <v>0</v>
      </c>
      <c r="AO77" s="63">
        <f t="shared" si="26"/>
        <v>0</v>
      </c>
      <c r="AP77" s="62">
        <f>IF(AO77=0,0,IF($AM$4&lt;5,'allg. Daten'!$C$27,0))</f>
        <v>0</v>
      </c>
      <c r="AQ77" s="63">
        <f t="shared" si="27"/>
        <v>0</v>
      </c>
      <c r="AR77" s="64">
        <f t="shared" si="28"/>
        <v>0</v>
      </c>
      <c r="AS77" s="64">
        <f t="shared" si="29"/>
        <v>0</v>
      </c>
      <c r="AT77" s="64">
        <f t="shared" si="30"/>
        <v>0</v>
      </c>
      <c r="AU77" s="64">
        <f t="shared" si="30"/>
        <v>0</v>
      </c>
      <c r="AV77" s="64">
        <f t="shared" si="30"/>
        <v>0</v>
      </c>
      <c r="AW77" s="64">
        <f t="shared" si="31"/>
        <v>0</v>
      </c>
      <c r="AX77" s="64">
        <f t="shared" si="32"/>
        <v>0</v>
      </c>
      <c r="AY77" s="64">
        <f t="shared" si="33"/>
        <v>0</v>
      </c>
      <c r="AZ77" s="65">
        <f>IF(AY77=0,'allg. Daten'!$C$18,'allg. Daten'!$C$17)</f>
        <v>30</v>
      </c>
      <c r="BA77" s="65">
        <f>IF(AY77=0,'allg. Daten'!$C$23,'allg. Daten'!$C$22)</f>
        <v>0</v>
      </c>
      <c r="BB77" s="65">
        <f t="shared" si="34"/>
        <v>0</v>
      </c>
      <c r="BC77" s="65">
        <f t="shared" si="35"/>
        <v>0</v>
      </c>
      <c r="BD77" s="64"/>
      <c r="BE77" s="64">
        <f t="shared" si="36"/>
        <v>0</v>
      </c>
      <c r="BF77" s="66">
        <f>BE77*'allg. Daten'!$C$30</f>
        <v>0</v>
      </c>
      <c r="CD77" s="84"/>
      <c r="CE77" s="48" t="str">
        <f t="shared" si="37"/>
        <v/>
      </c>
    </row>
    <row r="78" spans="1:83" s="83" customFormat="1" ht="15" customHeight="1" x14ac:dyDescent="0.2">
      <c r="A78" s="77">
        <f t="shared" si="38"/>
        <v>69</v>
      </c>
      <c r="B78" s="78"/>
      <c r="C78" s="78"/>
      <c r="D78" s="79"/>
      <c r="E78" s="80"/>
      <c r="F78" s="73" t="str">
        <f t="shared" si="39"/>
        <v/>
      </c>
      <c r="G78" s="73"/>
      <c r="H78" s="73"/>
      <c r="I78" s="74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5"/>
      <c r="Z78" s="202"/>
      <c r="AA78" s="75"/>
      <c r="AB78" s="75"/>
      <c r="AC78" s="75"/>
      <c r="AD78" s="75"/>
      <c r="AE78" s="246" t="str">
        <f t="shared" si="40"/>
        <v>,-€</v>
      </c>
      <c r="AF78" s="76"/>
      <c r="AG78" s="71"/>
      <c r="AH78" s="61">
        <f t="shared" si="21"/>
        <v>0</v>
      </c>
      <c r="AI78" s="62">
        <f t="shared" si="22"/>
        <v>0</v>
      </c>
      <c r="AJ78" s="63">
        <f t="shared" si="23"/>
        <v>0</v>
      </c>
      <c r="AK78" s="63">
        <f t="shared" si="24"/>
        <v>0</v>
      </c>
      <c r="AL78" s="63"/>
      <c r="AM78" s="63">
        <f t="shared" si="25"/>
        <v>0</v>
      </c>
      <c r="AN78" s="62">
        <f>AM78*'allg. Daten'!$C$19</f>
        <v>0</v>
      </c>
      <c r="AO78" s="63">
        <f t="shared" si="26"/>
        <v>0</v>
      </c>
      <c r="AP78" s="62">
        <f>IF(AO78=0,0,IF($AM$4&lt;5,'allg. Daten'!$C$27,0))</f>
        <v>0</v>
      </c>
      <c r="AQ78" s="63">
        <f t="shared" si="27"/>
        <v>0</v>
      </c>
      <c r="AR78" s="64">
        <f t="shared" si="28"/>
        <v>0</v>
      </c>
      <c r="AS78" s="64">
        <f t="shared" si="29"/>
        <v>0</v>
      </c>
      <c r="AT78" s="64">
        <f t="shared" si="30"/>
        <v>0</v>
      </c>
      <c r="AU78" s="64">
        <f t="shared" si="30"/>
        <v>0</v>
      </c>
      <c r="AV78" s="64">
        <f t="shared" si="30"/>
        <v>0</v>
      </c>
      <c r="AW78" s="64">
        <f t="shared" si="31"/>
        <v>0</v>
      </c>
      <c r="AX78" s="64">
        <f t="shared" si="32"/>
        <v>0</v>
      </c>
      <c r="AY78" s="64">
        <f t="shared" si="33"/>
        <v>0</v>
      </c>
      <c r="AZ78" s="65">
        <f>IF(AY78=0,'allg. Daten'!$C$18,'allg. Daten'!$C$17)</f>
        <v>30</v>
      </c>
      <c r="BA78" s="65">
        <f>IF(AY78=0,'allg. Daten'!$C$23,'allg. Daten'!$C$22)</f>
        <v>0</v>
      </c>
      <c r="BB78" s="65">
        <f t="shared" si="34"/>
        <v>0</v>
      </c>
      <c r="BC78" s="65">
        <f t="shared" si="35"/>
        <v>0</v>
      </c>
      <c r="BD78" s="64"/>
      <c r="BE78" s="64">
        <f t="shared" si="36"/>
        <v>0</v>
      </c>
      <c r="BF78" s="66">
        <f>BE78*'allg. Daten'!$C$30</f>
        <v>0</v>
      </c>
      <c r="CD78" s="84"/>
      <c r="CE78" s="48" t="str">
        <f t="shared" si="37"/>
        <v/>
      </c>
    </row>
    <row r="79" spans="1:83" s="83" customFormat="1" ht="15" customHeight="1" x14ac:dyDescent="0.2">
      <c r="A79" s="77">
        <f t="shared" si="38"/>
        <v>70</v>
      </c>
      <c r="B79" s="78"/>
      <c r="C79" s="78"/>
      <c r="D79" s="79"/>
      <c r="E79" s="80"/>
      <c r="F79" s="73" t="str">
        <f t="shared" si="39"/>
        <v/>
      </c>
      <c r="G79" s="73"/>
      <c r="H79" s="73"/>
      <c r="I79" s="74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5"/>
      <c r="Z79" s="202"/>
      <c r="AA79" s="75"/>
      <c r="AB79" s="75"/>
      <c r="AC79" s="75"/>
      <c r="AD79" s="75"/>
      <c r="AE79" s="246" t="str">
        <f t="shared" si="40"/>
        <v>,-€</v>
      </c>
      <c r="AF79" s="76"/>
      <c r="AG79" s="71"/>
      <c r="AH79" s="61">
        <f t="shared" si="21"/>
        <v>0</v>
      </c>
      <c r="AI79" s="62">
        <f t="shared" si="22"/>
        <v>0</v>
      </c>
      <c r="AJ79" s="63">
        <f t="shared" si="23"/>
        <v>0</v>
      </c>
      <c r="AK79" s="63">
        <f t="shared" si="24"/>
        <v>0</v>
      </c>
      <c r="AL79" s="63"/>
      <c r="AM79" s="63">
        <f t="shared" si="25"/>
        <v>0</v>
      </c>
      <c r="AN79" s="62">
        <f>AM79*'allg. Daten'!$C$19</f>
        <v>0</v>
      </c>
      <c r="AO79" s="63">
        <f t="shared" si="26"/>
        <v>0</v>
      </c>
      <c r="AP79" s="62">
        <f>IF(AO79=0,0,IF($AM$4&lt;5,'allg. Daten'!$C$27,0))</f>
        <v>0</v>
      </c>
      <c r="AQ79" s="63">
        <f t="shared" si="27"/>
        <v>0</v>
      </c>
      <c r="AR79" s="64">
        <f t="shared" si="28"/>
        <v>0</v>
      </c>
      <c r="AS79" s="64">
        <f t="shared" si="29"/>
        <v>0</v>
      </c>
      <c r="AT79" s="64">
        <f t="shared" si="30"/>
        <v>0</v>
      </c>
      <c r="AU79" s="64">
        <f t="shared" si="30"/>
        <v>0</v>
      </c>
      <c r="AV79" s="64">
        <f t="shared" si="30"/>
        <v>0</v>
      </c>
      <c r="AW79" s="64">
        <f t="shared" si="31"/>
        <v>0</v>
      </c>
      <c r="AX79" s="64">
        <f t="shared" si="32"/>
        <v>0</v>
      </c>
      <c r="AY79" s="64">
        <f t="shared" si="33"/>
        <v>0</v>
      </c>
      <c r="AZ79" s="65">
        <f>IF(AY79=0,'allg. Daten'!$C$18,'allg. Daten'!$C$17)</f>
        <v>30</v>
      </c>
      <c r="BA79" s="65">
        <f>IF(AY79=0,'allg. Daten'!$C$23,'allg. Daten'!$C$22)</f>
        <v>0</v>
      </c>
      <c r="BB79" s="65">
        <f t="shared" si="34"/>
        <v>0</v>
      </c>
      <c r="BC79" s="65">
        <f t="shared" si="35"/>
        <v>0</v>
      </c>
      <c r="BD79" s="64"/>
      <c r="BE79" s="64">
        <f t="shared" si="36"/>
        <v>0</v>
      </c>
      <c r="BF79" s="66">
        <f>BE79*'allg. Daten'!$C$30</f>
        <v>0</v>
      </c>
      <c r="CD79" s="84"/>
      <c r="CE79" s="48" t="str">
        <f t="shared" si="37"/>
        <v/>
      </c>
    </row>
    <row r="80" spans="1:83" s="83" customFormat="1" ht="15" customHeight="1" x14ac:dyDescent="0.2">
      <c r="A80" s="77">
        <f t="shared" si="38"/>
        <v>71</v>
      </c>
      <c r="B80" s="78"/>
      <c r="C80" s="78"/>
      <c r="D80" s="79"/>
      <c r="E80" s="80"/>
      <c r="F80" s="73" t="str">
        <f t="shared" si="39"/>
        <v/>
      </c>
      <c r="G80" s="73"/>
      <c r="H80" s="73"/>
      <c r="I80" s="74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5"/>
      <c r="Z80" s="202"/>
      <c r="AA80" s="75"/>
      <c r="AB80" s="75"/>
      <c r="AC80" s="75"/>
      <c r="AD80" s="75"/>
      <c r="AE80" s="246" t="str">
        <f t="shared" si="40"/>
        <v>,-€</v>
      </c>
      <c r="AF80" s="76"/>
      <c r="AG80" s="71"/>
      <c r="AH80" s="61">
        <f t="shared" si="21"/>
        <v>0</v>
      </c>
      <c r="AI80" s="62">
        <f t="shared" si="22"/>
        <v>0</v>
      </c>
      <c r="AJ80" s="63">
        <f t="shared" si="23"/>
        <v>0</v>
      </c>
      <c r="AK80" s="63">
        <f t="shared" si="24"/>
        <v>0</v>
      </c>
      <c r="AL80" s="63"/>
      <c r="AM80" s="63">
        <f t="shared" si="25"/>
        <v>0</v>
      </c>
      <c r="AN80" s="62">
        <f>AM80*'allg. Daten'!$C$19</f>
        <v>0</v>
      </c>
      <c r="AO80" s="63">
        <f t="shared" si="26"/>
        <v>0</v>
      </c>
      <c r="AP80" s="62">
        <f>IF(AO80=0,0,IF($AM$4&lt;5,'allg. Daten'!$C$27,0))</f>
        <v>0</v>
      </c>
      <c r="AQ80" s="63">
        <f t="shared" si="27"/>
        <v>0</v>
      </c>
      <c r="AR80" s="64">
        <f t="shared" si="28"/>
        <v>0</v>
      </c>
      <c r="AS80" s="64">
        <f t="shared" si="29"/>
        <v>0</v>
      </c>
      <c r="AT80" s="64">
        <f t="shared" si="30"/>
        <v>0</v>
      </c>
      <c r="AU80" s="64">
        <f t="shared" si="30"/>
        <v>0</v>
      </c>
      <c r="AV80" s="64">
        <f t="shared" si="30"/>
        <v>0</v>
      </c>
      <c r="AW80" s="64">
        <f t="shared" si="31"/>
        <v>0</v>
      </c>
      <c r="AX80" s="64">
        <f t="shared" si="32"/>
        <v>0</v>
      </c>
      <c r="AY80" s="64">
        <f t="shared" si="33"/>
        <v>0</v>
      </c>
      <c r="AZ80" s="65">
        <f>IF(AY80=0,'allg. Daten'!$C$18,'allg. Daten'!$C$17)</f>
        <v>30</v>
      </c>
      <c r="BA80" s="65">
        <f>IF(AY80=0,'allg. Daten'!$C$23,'allg. Daten'!$C$22)</f>
        <v>0</v>
      </c>
      <c r="BB80" s="65">
        <f t="shared" si="34"/>
        <v>0</v>
      </c>
      <c r="BC80" s="65">
        <f t="shared" si="35"/>
        <v>0</v>
      </c>
      <c r="BD80" s="64"/>
      <c r="BE80" s="64">
        <f t="shared" si="36"/>
        <v>0</v>
      </c>
      <c r="BF80" s="66">
        <f>BE80*'allg. Daten'!$C$30</f>
        <v>0</v>
      </c>
      <c r="CD80" s="84"/>
      <c r="CE80" s="48" t="str">
        <f t="shared" si="37"/>
        <v/>
      </c>
    </row>
    <row r="81" spans="1:83" s="83" customFormat="1" ht="15" customHeight="1" x14ac:dyDescent="0.2">
      <c r="A81" s="77">
        <f t="shared" si="38"/>
        <v>72</v>
      </c>
      <c r="B81" s="78"/>
      <c r="C81" s="78"/>
      <c r="D81" s="79"/>
      <c r="E81" s="80"/>
      <c r="F81" s="73" t="str">
        <f t="shared" si="39"/>
        <v/>
      </c>
      <c r="G81" s="73"/>
      <c r="H81" s="73"/>
      <c r="I81" s="74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5"/>
      <c r="Z81" s="202"/>
      <c r="AA81" s="75"/>
      <c r="AB81" s="75"/>
      <c r="AC81" s="75"/>
      <c r="AD81" s="75"/>
      <c r="AE81" s="246" t="str">
        <f t="shared" si="40"/>
        <v>,-€</v>
      </c>
      <c r="AF81" s="76"/>
      <c r="AG81" s="71"/>
      <c r="AH81" s="61">
        <f t="shared" si="21"/>
        <v>0</v>
      </c>
      <c r="AI81" s="62">
        <f t="shared" si="22"/>
        <v>0</v>
      </c>
      <c r="AJ81" s="63">
        <f t="shared" si="23"/>
        <v>0</v>
      </c>
      <c r="AK81" s="63">
        <f t="shared" si="24"/>
        <v>0</v>
      </c>
      <c r="AL81" s="63"/>
      <c r="AM81" s="63">
        <f t="shared" si="25"/>
        <v>0</v>
      </c>
      <c r="AN81" s="62">
        <f>AM81*'allg. Daten'!$C$19</f>
        <v>0</v>
      </c>
      <c r="AO81" s="63">
        <f t="shared" si="26"/>
        <v>0</v>
      </c>
      <c r="AP81" s="62">
        <f>IF(AO81=0,0,IF($AM$4&lt;5,'allg. Daten'!$C$27,0))</f>
        <v>0</v>
      </c>
      <c r="AQ81" s="63">
        <f t="shared" si="27"/>
        <v>0</v>
      </c>
      <c r="AR81" s="64">
        <f t="shared" si="28"/>
        <v>0</v>
      </c>
      <c r="AS81" s="64">
        <f t="shared" si="29"/>
        <v>0</v>
      </c>
      <c r="AT81" s="64">
        <f t="shared" si="30"/>
        <v>0</v>
      </c>
      <c r="AU81" s="64">
        <f t="shared" si="30"/>
        <v>0</v>
      </c>
      <c r="AV81" s="64">
        <f t="shared" si="30"/>
        <v>0</v>
      </c>
      <c r="AW81" s="64">
        <f t="shared" si="31"/>
        <v>0</v>
      </c>
      <c r="AX81" s="64">
        <f t="shared" si="32"/>
        <v>0</v>
      </c>
      <c r="AY81" s="64">
        <f t="shared" si="33"/>
        <v>0</v>
      </c>
      <c r="AZ81" s="65">
        <f>IF(AY81=0,'allg. Daten'!$C$18,'allg. Daten'!$C$17)</f>
        <v>30</v>
      </c>
      <c r="BA81" s="65">
        <f>IF(AY81=0,'allg. Daten'!$C$23,'allg. Daten'!$C$22)</f>
        <v>0</v>
      </c>
      <c r="BB81" s="65">
        <f t="shared" si="34"/>
        <v>0</v>
      </c>
      <c r="BC81" s="65">
        <f t="shared" si="35"/>
        <v>0</v>
      </c>
      <c r="BD81" s="64"/>
      <c r="BE81" s="64">
        <f t="shared" si="36"/>
        <v>0</v>
      </c>
      <c r="BF81" s="66">
        <f>BE81*'allg. Daten'!$C$30</f>
        <v>0</v>
      </c>
      <c r="CD81" s="84"/>
      <c r="CE81" s="48" t="str">
        <f t="shared" si="37"/>
        <v/>
      </c>
    </row>
    <row r="82" spans="1:83" s="83" customFormat="1" ht="15" customHeight="1" x14ac:dyDescent="0.2">
      <c r="A82" s="77">
        <f t="shared" si="38"/>
        <v>73</v>
      </c>
      <c r="B82" s="78"/>
      <c r="C82" s="78"/>
      <c r="D82" s="79"/>
      <c r="E82" s="80"/>
      <c r="F82" s="73" t="str">
        <f t="shared" si="39"/>
        <v/>
      </c>
      <c r="G82" s="73"/>
      <c r="H82" s="73"/>
      <c r="I82" s="74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5"/>
      <c r="Z82" s="202"/>
      <c r="AA82" s="75"/>
      <c r="AB82" s="75"/>
      <c r="AC82" s="75"/>
      <c r="AD82" s="75"/>
      <c r="AE82" s="246" t="str">
        <f t="shared" si="40"/>
        <v>,-€</v>
      </c>
      <c r="AF82" s="76"/>
      <c r="AG82" s="71"/>
      <c r="AH82" s="61">
        <f t="shared" si="21"/>
        <v>0</v>
      </c>
      <c r="AI82" s="62">
        <f t="shared" si="22"/>
        <v>0</v>
      </c>
      <c r="AJ82" s="63">
        <f t="shared" si="23"/>
        <v>0</v>
      </c>
      <c r="AK82" s="63">
        <f t="shared" si="24"/>
        <v>0</v>
      </c>
      <c r="AL82" s="63"/>
      <c r="AM82" s="63">
        <f t="shared" si="25"/>
        <v>0</v>
      </c>
      <c r="AN82" s="62">
        <f>AM82*'allg. Daten'!$C$19</f>
        <v>0</v>
      </c>
      <c r="AO82" s="63">
        <f t="shared" si="26"/>
        <v>0</v>
      </c>
      <c r="AP82" s="62">
        <f>IF(AO82=0,0,IF($AM$4&lt;5,'allg. Daten'!$C$27,0))</f>
        <v>0</v>
      </c>
      <c r="AQ82" s="63">
        <f t="shared" si="27"/>
        <v>0</v>
      </c>
      <c r="AR82" s="64">
        <f t="shared" si="28"/>
        <v>0</v>
      </c>
      <c r="AS82" s="64">
        <f t="shared" si="29"/>
        <v>0</v>
      </c>
      <c r="AT82" s="64">
        <f t="shared" si="30"/>
        <v>0</v>
      </c>
      <c r="AU82" s="64">
        <f t="shared" si="30"/>
        <v>0</v>
      </c>
      <c r="AV82" s="64">
        <f t="shared" si="30"/>
        <v>0</v>
      </c>
      <c r="AW82" s="64">
        <f t="shared" si="31"/>
        <v>0</v>
      </c>
      <c r="AX82" s="64">
        <f t="shared" si="32"/>
        <v>0</v>
      </c>
      <c r="AY82" s="64">
        <f t="shared" si="33"/>
        <v>0</v>
      </c>
      <c r="AZ82" s="65">
        <f>IF(AY82=0,'allg. Daten'!$C$18,'allg. Daten'!$C$17)</f>
        <v>30</v>
      </c>
      <c r="BA82" s="65">
        <f>IF(AY82=0,'allg. Daten'!$C$23,'allg. Daten'!$C$22)</f>
        <v>0</v>
      </c>
      <c r="BB82" s="65">
        <f t="shared" si="34"/>
        <v>0</v>
      </c>
      <c r="BC82" s="65">
        <f t="shared" si="35"/>
        <v>0</v>
      </c>
      <c r="BD82" s="64"/>
      <c r="BE82" s="64">
        <f t="shared" si="36"/>
        <v>0</v>
      </c>
      <c r="BF82" s="66">
        <f>BE82*'allg. Daten'!$C$30</f>
        <v>0</v>
      </c>
      <c r="CD82" s="84"/>
      <c r="CE82" s="48" t="str">
        <f t="shared" si="37"/>
        <v/>
      </c>
    </row>
    <row r="83" spans="1:83" s="83" customFormat="1" ht="15" customHeight="1" x14ac:dyDescent="0.2">
      <c r="A83" s="77">
        <f t="shared" si="38"/>
        <v>74</v>
      </c>
      <c r="B83" s="78"/>
      <c r="C83" s="78"/>
      <c r="D83" s="79"/>
      <c r="E83" s="80"/>
      <c r="F83" s="73" t="str">
        <f t="shared" si="39"/>
        <v/>
      </c>
      <c r="G83" s="73"/>
      <c r="H83" s="73"/>
      <c r="I83" s="74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5"/>
      <c r="Z83" s="202"/>
      <c r="AA83" s="75"/>
      <c r="AB83" s="75"/>
      <c r="AC83" s="75"/>
      <c r="AD83" s="75"/>
      <c r="AE83" s="246" t="str">
        <f t="shared" si="40"/>
        <v>,-€</v>
      </c>
      <c r="AF83" s="76"/>
      <c r="AG83" s="71"/>
      <c r="AH83" s="61">
        <f t="shared" si="21"/>
        <v>0</v>
      </c>
      <c r="AI83" s="62">
        <f t="shared" si="22"/>
        <v>0</v>
      </c>
      <c r="AJ83" s="63">
        <f t="shared" si="23"/>
        <v>0</v>
      </c>
      <c r="AK83" s="63">
        <f t="shared" si="24"/>
        <v>0</v>
      </c>
      <c r="AL83" s="63"/>
      <c r="AM83" s="63">
        <f t="shared" si="25"/>
        <v>0</v>
      </c>
      <c r="AN83" s="62">
        <f>AM83*'allg. Daten'!$C$19</f>
        <v>0</v>
      </c>
      <c r="AO83" s="63">
        <f t="shared" si="26"/>
        <v>0</v>
      </c>
      <c r="AP83" s="62">
        <f>IF(AO83=0,0,IF($AM$4&lt;5,'allg. Daten'!$C$27,0))</f>
        <v>0</v>
      </c>
      <c r="AQ83" s="63">
        <f t="shared" si="27"/>
        <v>0</v>
      </c>
      <c r="AR83" s="64">
        <f t="shared" si="28"/>
        <v>0</v>
      </c>
      <c r="AS83" s="64">
        <f t="shared" si="29"/>
        <v>0</v>
      </c>
      <c r="AT83" s="64">
        <f t="shared" si="30"/>
        <v>0</v>
      </c>
      <c r="AU83" s="64">
        <f t="shared" si="30"/>
        <v>0</v>
      </c>
      <c r="AV83" s="64">
        <f t="shared" si="30"/>
        <v>0</v>
      </c>
      <c r="AW83" s="64">
        <f t="shared" si="31"/>
        <v>0</v>
      </c>
      <c r="AX83" s="64">
        <f t="shared" si="32"/>
        <v>0</v>
      </c>
      <c r="AY83" s="64">
        <f t="shared" si="33"/>
        <v>0</v>
      </c>
      <c r="AZ83" s="65">
        <f>IF(AY83=0,'allg. Daten'!$C$18,'allg. Daten'!$C$17)</f>
        <v>30</v>
      </c>
      <c r="BA83" s="65">
        <f>IF(AY83=0,'allg. Daten'!$C$23,'allg. Daten'!$C$22)</f>
        <v>0</v>
      </c>
      <c r="BB83" s="65">
        <f t="shared" si="34"/>
        <v>0</v>
      </c>
      <c r="BC83" s="65">
        <f t="shared" si="35"/>
        <v>0</v>
      </c>
      <c r="BD83" s="64"/>
      <c r="BE83" s="64">
        <f t="shared" si="36"/>
        <v>0</v>
      </c>
      <c r="BF83" s="66">
        <f>BE83*'allg. Daten'!$C$30</f>
        <v>0</v>
      </c>
      <c r="CD83" s="84"/>
      <c r="CE83" s="48" t="str">
        <f t="shared" si="37"/>
        <v/>
      </c>
    </row>
    <row r="84" spans="1:83" s="83" customFormat="1" ht="15" customHeight="1" x14ac:dyDescent="0.2">
      <c r="A84" s="77">
        <f t="shared" si="38"/>
        <v>75</v>
      </c>
      <c r="B84" s="78"/>
      <c r="C84" s="78"/>
      <c r="D84" s="79"/>
      <c r="E84" s="80"/>
      <c r="F84" s="73" t="str">
        <f t="shared" si="39"/>
        <v/>
      </c>
      <c r="G84" s="73"/>
      <c r="H84" s="73"/>
      <c r="I84" s="74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5"/>
      <c r="Z84" s="202"/>
      <c r="AA84" s="75"/>
      <c r="AB84" s="75"/>
      <c r="AC84" s="75"/>
      <c r="AD84" s="75"/>
      <c r="AE84" s="246" t="str">
        <f t="shared" si="40"/>
        <v>,-€</v>
      </c>
      <c r="AF84" s="76"/>
      <c r="AG84" s="71"/>
      <c r="AH84" s="61">
        <f t="shared" si="21"/>
        <v>0</v>
      </c>
      <c r="AI84" s="62">
        <f t="shared" si="22"/>
        <v>0</v>
      </c>
      <c r="AJ84" s="63">
        <f t="shared" si="23"/>
        <v>0</v>
      </c>
      <c r="AK84" s="63">
        <f t="shared" si="24"/>
        <v>0</v>
      </c>
      <c r="AL84" s="63"/>
      <c r="AM84" s="63">
        <f t="shared" si="25"/>
        <v>0</v>
      </c>
      <c r="AN84" s="62">
        <f>AM84*'allg. Daten'!$C$19</f>
        <v>0</v>
      </c>
      <c r="AO84" s="63">
        <f t="shared" si="26"/>
        <v>0</v>
      </c>
      <c r="AP84" s="62">
        <f>IF(AO84=0,0,IF($AM$4&lt;5,'allg. Daten'!$C$27,0))</f>
        <v>0</v>
      </c>
      <c r="AQ84" s="63">
        <f t="shared" si="27"/>
        <v>0</v>
      </c>
      <c r="AR84" s="64">
        <f t="shared" si="28"/>
        <v>0</v>
      </c>
      <c r="AS84" s="64">
        <f t="shared" si="29"/>
        <v>0</v>
      </c>
      <c r="AT84" s="64">
        <f t="shared" si="30"/>
        <v>0</v>
      </c>
      <c r="AU84" s="64">
        <f t="shared" si="30"/>
        <v>0</v>
      </c>
      <c r="AV84" s="64">
        <f t="shared" si="30"/>
        <v>0</v>
      </c>
      <c r="AW84" s="64">
        <f t="shared" si="31"/>
        <v>0</v>
      </c>
      <c r="AX84" s="64">
        <f t="shared" si="32"/>
        <v>0</v>
      </c>
      <c r="AY84" s="64">
        <f t="shared" si="33"/>
        <v>0</v>
      </c>
      <c r="AZ84" s="65">
        <f>IF(AY84=0,'allg. Daten'!$C$18,'allg. Daten'!$C$17)</f>
        <v>30</v>
      </c>
      <c r="BA84" s="65">
        <f>IF(AY84=0,'allg. Daten'!$C$23,'allg. Daten'!$C$22)</f>
        <v>0</v>
      </c>
      <c r="BB84" s="65">
        <f t="shared" si="34"/>
        <v>0</v>
      </c>
      <c r="BC84" s="65">
        <f t="shared" si="35"/>
        <v>0</v>
      </c>
      <c r="BD84" s="64"/>
      <c r="BE84" s="64">
        <f t="shared" si="36"/>
        <v>0</v>
      </c>
      <c r="BF84" s="66">
        <f>BE84*'allg. Daten'!$C$30</f>
        <v>0</v>
      </c>
      <c r="CD84" s="84"/>
      <c r="CE84" s="48" t="str">
        <f t="shared" si="37"/>
        <v/>
      </c>
    </row>
    <row r="85" spans="1:83" s="83" customFormat="1" ht="15" customHeight="1" x14ac:dyDescent="0.2">
      <c r="A85" s="77">
        <f t="shared" si="38"/>
        <v>76</v>
      </c>
      <c r="B85" s="78"/>
      <c r="C85" s="78"/>
      <c r="D85" s="79"/>
      <c r="E85" s="80"/>
      <c r="F85" s="73" t="str">
        <f t="shared" si="39"/>
        <v/>
      </c>
      <c r="G85" s="73"/>
      <c r="H85" s="73"/>
      <c r="I85" s="74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5"/>
      <c r="Z85" s="202"/>
      <c r="AA85" s="75"/>
      <c r="AB85" s="75"/>
      <c r="AC85" s="75"/>
      <c r="AD85" s="75"/>
      <c r="AE85" s="246" t="str">
        <f t="shared" si="40"/>
        <v>,-€</v>
      </c>
      <c r="AF85" s="76"/>
      <c r="AG85" s="71"/>
      <c r="AH85" s="61">
        <f t="shared" si="21"/>
        <v>0</v>
      </c>
      <c r="AI85" s="62">
        <f t="shared" si="22"/>
        <v>0</v>
      </c>
      <c r="AJ85" s="63">
        <f t="shared" si="23"/>
        <v>0</v>
      </c>
      <c r="AK85" s="63">
        <f t="shared" si="24"/>
        <v>0</v>
      </c>
      <c r="AL85" s="63"/>
      <c r="AM85" s="63">
        <f t="shared" si="25"/>
        <v>0</v>
      </c>
      <c r="AN85" s="62">
        <f>AM85*'allg. Daten'!$C$19</f>
        <v>0</v>
      </c>
      <c r="AO85" s="63">
        <f t="shared" si="26"/>
        <v>0</v>
      </c>
      <c r="AP85" s="62">
        <f>IF(AO85=0,0,IF($AM$4&lt;5,'allg. Daten'!$C$27,0))</f>
        <v>0</v>
      </c>
      <c r="AQ85" s="63">
        <f t="shared" si="27"/>
        <v>0</v>
      </c>
      <c r="AR85" s="64">
        <f t="shared" si="28"/>
        <v>0</v>
      </c>
      <c r="AS85" s="64">
        <f t="shared" si="29"/>
        <v>0</v>
      </c>
      <c r="AT85" s="64">
        <f t="shared" si="30"/>
        <v>0</v>
      </c>
      <c r="AU85" s="64">
        <f t="shared" si="30"/>
        <v>0</v>
      </c>
      <c r="AV85" s="64">
        <f t="shared" si="30"/>
        <v>0</v>
      </c>
      <c r="AW85" s="64">
        <f t="shared" si="31"/>
        <v>0</v>
      </c>
      <c r="AX85" s="64">
        <f t="shared" si="32"/>
        <v>0</v>
      </c>
      <c r="AY85" s="64">
        <f t="shared" si="33"/>
        <v>0</v>
      </c>
      <c r="AZ85" s="65">
        <f>IF(AY85=0,'allg. Daten'!$C$18,'allg. Daten'!$C$17)</f>
        <v>30</v>
      </c>
      <c r="BA85" s="65">
        <f>IF(AY85=0,'allg. Daten'!$C$23,'allg. Daten'!$C$22)</f>
        <v>0</v>
      </c>
      <c r="BB85" s="65">
        <f t="shared" si="34"/>
        <v>0</v>
      </c>
      <c r="BC85" s="65">
        <f t="shared" si="35"/>
        <v>0</v>
      </c>
      <c r="BD85" s="64"/>
      <c r="BE85" s="64">
        <f t="shared" si="36"/>
        <v>0</v>
      </c>
      <c r="BF85" s="66">
        <f>BE85*'allg. Daten'!$C$30</f>
        <v>0</v>
      </c>
      <c r="CD85" s="84"/>
      <c r="CE85" s="48" t="str">
        <f t="shared" si="37"/>
        <v/>
      </c>
    </row>
    <row r="86" spans="1:83" s="83" customFormat="1" ht="15" customHeight="1" x14ac:dyDescent="0.2">
      <c r="A86" s="77">
        <f t="shared" si="38"/>
        <v>77</v>
      </c>
      <c r="B86" s="78"/>
      <c r="C86" s="78"/>
      <c r="D86" s="79"/>
      <c r="E86" s="80"/>
      <c r="F86" s="73" t="str">
        <f t="shared" si="39"/>
        <v/>
      </c>
      <c r="G86" s="73"/>
      <c r="H86" s="73"/>
      <c r="I86" s="74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5"/>
      <c r="Z86" s="202"/>
      <c r="AA86" s="75"/>
      <c r="AB86" s="75"/>
      <c r="AC86" s="75"/>
      <c r="AD86" s="75"/>
      <c r="AE86" s="246" t="str">
        <f t="shared" si="40"/>
        <v>,-€</v>
      </c>
      <c r="AF86" s="76"/>
      <c r="AG86" s="71"/>
      <c r="AH86" s="61">
        <f t="shared" si="21"/>
        <v>0</v>
      </c>
      <c r="AI86" s="62">
        <f t="shared" si="22"/>
        <v>0</v>
      </c>
      <c r="AJ86" s="63">
        <f t="shared" si="23"/>
        <v>0</v>
      </c>
      <c r="AK86" s="63">
        <f t="shared" si="24"/>
        <v>0</v>
      </c>
      <c r="AL86" s="63"/>
      <c r="AM86" s="63">
        <f t="shared" si="25"/>
        <v>0</v>
      </c>
      <c r="AN86" s="62">
        <f>AM86*'allg. Daten'!$C$19</f>
        <v>0</v>
      </c>
      <c r="AO86" s="63">
        <f t="shared" si="26"/>
        <v>0</v>
      </c>
      <c r="AP86" s="62">
        <f>IF(AO86=0,0,IF($AM$4&lt;5,'allg. Daten'!$C$27,0))</f>
        <v>0</v>
      </c>
      <c r="AQ86" s="63">
        <f t="shared" si="27"/>
        <v>0</v>
      </c>
      <c r="AR86" s="64">
        <f t="shared" si="28"/>
        <v>0</v>
      </c>
      <c r="AS86" s="64">
        <f t="shared" si="29"/>
        <v>0</v>
      </c>
      <c r="AT86" s="64">
        <f t="shared" si="30"/>
        <v>0</v>
      </c>
      <c r="AU86" s="64">
        <f t="shared" si="30"/>
        <v>0</v>
      </c>
      <c r="AV86" s="64">
        <f t="shared" si="30"/>
        <v>0</v>
      </c>
      <c r="AW86" s="64">
        <f t="shared" si="31"/>
        <v>0</v>
      </c>
      <c r="AX86" s="64">
        <f t="shared" si="32"/>
        <v>0</v>
      </c>
      <c r="AY86" s="64">
        <f t="shared" si="33"/>
        <v>0</v>
      </c>
      <c r="AZ86" s="65">
        <f>IF(AY86=0,'allg. Daten'!$C$18,'allg. Daten'!$C$17)</f>
        <v>30</v>
      </c>
      <c r="BA86" s="65">
        <f>IF(AY86=0,'allg. Daten'!$C$23,'allg. Daten'!$C$22)</f>
        <v>0</v>
      </c>
      <c r="BB86" s="65">
        <f t="shared" si="34"/>
        <v>0</v>
      </c>
      <c r="BC86" s="65">
        <f t="shared" si="35"/>
        <v>0</v>
      </c>
      <c r="BD86" s="64"/>
      <c r="BE86" s="64">
        <f t="shared" si="36"/>
        <v>0</v>
      </c>
      <c r="BF86" s="66">
        <f>BE86*'allg. Daten'!$C$30</f>
        <v>0</v>
      </c>
      <c r="CD86" s="84"/>
      <c r="CE86" s="48" t="str">
        <f t="shared" si="37"/>
        <v/>
      </c>
    </row>
    <row r="87" spans="1:83" s="83" customFormat="1" ht="15" customHeight="1" x14ac:dyDescent="0.2">
      <c r="A87" s="77">
        <f t="shared" si="38"/>
        <v>78</v>
      </c>
      <c r="B87" s="78"/>
      <c r="C87" s="78"/>
      <c r="D87" s="79"/>
      <c r="E87" s="80"/>
      <c r="F87" s="73" t="str">
        <f t="shared" si="39"/>
        <v/>
      </c>
      <c r="G87" s="73"/>
      <c r="H87" s="73"/>
      <c r="I87" s="74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5"/>
      <c r="Z87" s="202"/>
      <c r="AA87" s="75"/>
      <c r="AB87" s="75"/>
      <c r="AC87" s="75"/>
      <c r="AD87" s="75"/>
      <c r="AE87" s="246" t="str">
        <f t="shared" si="40"/>
        <v>,-€</v>
      </c>
      <c r="AF87" s="76"/>
      <c r="AG87" s="71"/>
      <c r="AH87" s="61">
        <f t="shared" si="21"/>
        <v>0</v>
      </c>
      <c r="AI87" s="62">
        <f t="shared" si="22"/>
        <v>0</v>
      </c>
      <c r="AJ87" s="63">
        <f t="shared" si="23"/>
        <v>0</v>
      </c>
      <c r="AK87" s="63">
        <f t="shared" si="24"/>
        <v>0</v>
      </c>
      <c r="AL87" s="63"/>
      <c r="AM87" s="63">
        <f t="shared" si="25"/>
        <v>0</v>
      </c>
      <c r="AN87" s="62">
        <f>AM87*'allg. Daten'!$C$19</f>
        <v>0</v>
      </c>
      <c r="AO87" s="63">
        <f t="shared" si="26"/>
        <v>0</v>
      </c>
      <c r="AP87" s="62">
        <f>IF(AO87=0,0,IF($AM$4&lt;5,'allg. Daten'!$C$27,0))</f>
        <v>0</v>
      </c>
      <c r="AQ87" s="63">
        <f t="shared" si="27"/>
        <v>0</v>
      </c>
      <c r="AR87" s="64">
        <f t="shared" si="28"/>
        <v>0</v>
      </c>
      <c r="AS87" s="64">
        <f t="shared" si="29"/>
        <v>0</v>
      </c>
      <c r="AT87" s="64">
        <f t="shared" si="30"/>
        <v>0</v>
      </c>
      <c r="AU87" s="64">
        <f t="shared" si="30"/>
        <v>0</v>
      </c>
      <c r="AV87" s="64">
        <f t="shared" si="30"/>
        <v>0</v>
      </c>
      <c r="AW87" s="64">
        <f t="shared" si="31"/>
        <v>0</v>
      </c>
      <c r="AX87" s="64">
        <f t="shared" si="32"/>
        <v>0</v>
      </c>
      <c r="AY87" s="64">
        <f t="shared" si="33"/>
        <v>0</v>
      </c>
      <c r="AZ87" s="65">
        <f>IF(AY87=0,'allg. Daten'!$C$18,'allg. Daten'!$C$17)</f>
        <v>30</v>
      </c>
      <c r="BA87" s="65">
        <f>IF(AY87=0,'allg. Daten'!$C$23,'allg. Daten'!$C$22)</f>
        <v>0</v>
      </c>
      <c r="BB87" s="65">
        <f t="shared" si="34"/>
        <v>0</v>
      </c>
      <c r="BC87" s="65">
        <f t="shared" si="35"/>
        <v>0</v>
      </c>
      <c r="BD87" s="64"/>
      <c r="BE87" s="64">
        <f t="shared" si="36"/>
        <v>0</v>
      </c>
      <c r="BF87" s="66">
        <f>BE87*'allg. Daten'!$C$30</f>
        <v>0</v>
      </c>
      <c r="CD87" s="84"/>
      <c r="CE87" s="48" t="str">
        <f t="shared" si="37"/>
        <v/>
      </c>
    </row>
    <row r="88" spans="1:83" s="83" customFormat="1" ht="15" customHeight="1" x14ac:dyDescent="0.2">
      <c r="A88" s="77">
        <f t="shared" si="38"/>
        <v>79</v>
      </c>
      <c r="B88" s="78"/>
      <c r="C88" s="78"/>
      <c r="D88" s="79"/>
      <c r="E88" s="80"/>
      <c r="F88" s="73" t="str">
        <f t="shared" si="39"/>
        <v/>
      </c>
      <c r="G88" s="73"/>
      <c r="H88" s="73"/>
      <c r="I88" s="74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5"/>
      <c r="Z88" s="202"/>
      <c r="AA88" s="75"/>
      <c r="AB88" s="75"/>
      <c r="AC88" s="75"/>
      <c r="AD88" s="75"/>
      <c r="AE88" s="246" t="str">
        <f t="shared" si="40"/>
        <v>,-€</v>
      </c>
      <c r="AF88" s="76"/>
      <c r="AG88" s="71"/>
      <c r="AH88" s="61">
        <f t="shared" si="21"/>
        <v>0</v>
      </c>
      <c r="AI88" s="62">
        <f t="shared" si="22"/>
        <v>0</v>
      </c>
      <c r="AJ88" s="63">
        <f t="shared" si="23"/>
        <v>0</v>
      </c>
      <c r="AK88" s="63">
        <f t="shared" si="24"/>
        <v>0</v>
      </c>
      <c r="AL88" s="63"/>
      <c r="AM88" s="63">
        <f t="shared" si="25"/>
        <v>0</v>
      </c>
      <c r="AN88" s="62">
        <f>AM88*'allg. Daten'!$C$19</f>
        <v>0</v>
      </c>
      <c r="AO88" s="63">
        <f t="shared" si="26"/>
        <v>0</v>
      </c>
      <c r="AP88" s="62">
        <f>IF(AO88=0,0,IF($AM$4&lt;5,'allg. Daten'!$C$27,0))</f>
        <v>0</v>
      </c>
      <c r="AQ88" s="63">
        <f t="shared" si="27"/>
        <v>0</v>
      </c>
      <c r="AR88" s="64">
        <f t="shared" si="28"/>
        <v>0</v>
      </c>
      <c r="AS88" s="64">
        <f t="shared" si="29"/>
        <v>0</v>
      </c>
      <c r="AT88" s="64">
        <f t="shared" si="30"/>
        <v>0</v>
      </c>
      <c r="AU88" s="64">
        <f t="shared" si="30"/>
        <v>0</v>
      </c>
      <c r="AV88" s="64">
        <f t="shared" si="30"/>
        <v>0</v>
      </c>
      <c r="AW88" s="64">
        <f t="shared" si="31"/>
        <v>0</v>
      </c>
      <c r="AX88" s="64">
        <f t="shared" si="32"/>
        <v>0</v>
      </c>
      <c r="AY88" s="64">
        <f t="shared" si="33"/>
        <v>0</v>
      </c>
      <c r="AZ88" s="65">
        <f>IF(AY88=0,'allg. Daten'!$C$18,'allg. Daten'!$C$17)</f>
        <v>30</v>
      </c>
      <c r="BA88" s="65">
        <f>IF(AY88=0,'allg. Daten'!$C$23,'allg. Daten'!$C$22)</f>
        <v>0</v>
      </c>
      <c r="BB88" s="65">
        <f t="shared" si="34"/>
        <v>0</v>
      </c>
      <c r="BC88" s="65">
        <f t="shared" si="35"/>
        <v>0</v>
      </c>
      <c r="BD88" s="64"/>
      <c r="BE88" s="64">
        <f t="shared" si="36"/>
        <v>0</v>
      </c>
      <c r="BF88" s="66">
        <f>BE88*'allg. Daten'!$C$30</f>
        <v>0</v>
      </c>
      <c r="CD88" s="84"/>
      <c r="CE88" s="48" t="str">
        <f t="shared" si="37"/>
        <v/>
      </c>
    </row>
    <row r="89" spans="1:83" s="83" customFormat="1" ht="15" customHeight="1" x14ac:dyDescent="0.2">
      <c r="A89" s="77">
        <f t="shared" si="38"/>
        <v>80</v>
      </c>
      <c r="B89" s="78"/>
      <c r="C89" s="78"/>
      <c r="D89" s="79"/>
      <c r="E89" s="80"/>
      <c r="F89" s="73" t="str">
        <f t="shared" si="39"/>
        <v/>
      </c>
      <c r="G89" s="73"/>
      <c r="H89" s="73"/>
      <c r="I89" s="74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5"/>
      <c r="Z89" s="202"/>
      <c r="AA89" s="75"/>
      <c r="AB89" s="75"/>
      <c r="AC89" s="75"/>
      <c r="AD89" s="75"/>
      <c r="AE89" s="246" t="str">
        <f t="shared" si="40"/>
        <v>,-€</v>
      </c>
      <c r="AF89" s="76"/>
      <c r="AG89" s="71"/>
      <c r="AH89" s="61">
        <f t="shared" si="21"/>
        <v>0</v>
      </c>
      <c r="AI89" s="62">
        <f t="shared" si="22"/>
        <v>0</v>
      </c>
      <c r="AJ89" s="63">
        <f t="shared" si="23"/>
        <v>0</v>
      </c>
      <c r="AK89" s="63">
        <f t="shared" si="24"/>
        <v>0</v>
      </c>
      <c r="AL89" s="63"/>
      <c r="AM89" s="63">
        <f t="shared" si="25"/>
        <v>0</v>
      </c>
      <c r="AN89" s="62">
        <f>AM89*'allg. Daten'!$C$19</f>
        <v>0</v>
      </c>
      <c r="AO89" s="63">
        <f t="shared" si="26"/>
        <v>0</v>
      </c>
      <c r="AP89" s="62">
        <f>IF(AO89=0,0,IF($AM$4&lt;5,'allg. Daten'!$C$27,0))</f>
        <v>0</v>
      </c>
      <c r="AQ89" s="63">
        <f t="shared" si="27"/>
        <v>0</v>
      </c>
      <c r="AR89" s="64">
        <f t="shared" si="28"/>
        <v>0</v>
      </c>
      <c r="AS89" s="64">
        <f t="shared" si="29"/>
        <v>0</v>
      </c>
      <c r="AT89" s="64">
        <f t="shared" si="30"/>
        <v>0</v>
      </c>
      <c r="AU89" s="64">
        <f t="shared" si="30"/>
        <v>0</v>
      </c>
      <c r="AV89" s="64">
        <f t="shared" si="30"/>
        <v>0</v>
      </c>
      <c r="AW89" s="64">
        <f t="shared" si="31"/>
        <v>0</v>
      </c>
      <c r="AX89" s="64">
        <f t="shared" si="32"/>
        <v>0</v>
      </c>
      <c r="AY89" s="64">
        <f t="shared" si="33"/>
        <v>0</v>
      </c>
      <c r="AZ89" s="65">
        <f>IF(AY89=0,'allg. Daten'!$C$18,'allg. Daten'!$C$17)</f>
        <v>30</v>
      </c>
      <c r="BA89" s="65">
        <f>IF(AY89=0,'allg. Daten'!$C$23,'allg. Daten'!$C$22)</f>
        <v>0</v>
      </c>
      <c r="BB89" s="65">
        <f t="shared" si="34"/>
        <v>0</v>
      </c>
      <c r="BC89" s="65">
        <f t="shared" si="35"/>
        <v>0</v>
      </c>
      <c r="BD89" s="64"/>
      <c r="BE89" s="64">
        <f t="shared" si="36"/>
        <v>0</v>
      </c>
      <c r="BF89" s="66">
        <f>BE89*'allg. Daten'!$C$30</f>
        <v>0</v>
      </c>
      <c r="CD89" s="84"/>
      <c r="CE89" s="48" t="str">
        <f t="shared" si="37"/>
        <v/>
      </c>
    </row>
    <row r="90" spans="1:83" s="83" customFormat="1" ht="15" customHeight="1" x14ac:dyDescent="0.2">
      <c r="A90" s="77">
        <f t="shared" si="38"/>
        <v>81</v>
      </c>
      <c r="B90" s="78"/>
      <c r="C90" s="78"/>
      <c r="D90" s="79"/>
      <c r="E90" s="80"/>
      <c r="F90" s="73" t="str">
        <f t="shared" si="39"/>
        <v/>
      </c>
      <c r="G90" s="73"/>
      <c r="H90" s="73"/>
      <c r="I90" s="74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5"/>
      <c r="Z90" s="202"/>
      <c r="AA90" s="75"/>
      <c r="AB90" s="75"/>
      <c r="AC90" s="75"/>
      <c r="AD90" s="75"/>
      <c r="AE90" s="246" t="str">
        <f t="shared" si="40"/>
        <v>,-€</v>
      </c>
      <c r="AF90" s="76"/>
      <c r="AG90" s="71"/>
      <c r="AH90" s="61">
        <f t="shared" si="21"/>
        <v>0</v>
      </c>
      <c r="AI90" s="62">
        <f t="shared" si="22"/>
        <v>0</v>
      </c>
      <c r="AJ90" s="63">
        <f t="shared" si="23"/>
        <v>0</v>
      </c>
      <c r="AK90" s="63">
        <f t="shared" si="24"/>
        <v>0</v>
      </c>
      <c r="AL90" s="63"/>
      <c r="AM90" s="63">
        <f t="shared" si="25"/>
        <v>0</v>
      </c>
      <c r="AN90" s="62">
        <f>AM90*'allg. Daten'!$C$19</f>
        <v>0</v>
      </c>
      <c r="AO90" s="63">
        <f t="shared" si="26"/>
        <v>0</v>
      </c>
      <c r="AP90" s="62">
        <f>IF(AO90=0,0,IF($AM$4&lt;5,'allg. Daten'!$C$27,0))</f>
        <v>0</v>
      </c>
      <c r="AQ90" s="63">
        <f t="shared" si="27"/>
        <v>0</v>
      </c>
      <c r="AR90" s="64">
        <f t="shared" si="28"/>
        <v>0</v>
      </c>
      <c r="AS90" s="64">
        <f t="shared" si="29"/>
        <v>0</v>
      </c>
      <c r="AT90" s="64">
        <f t="shared" si="30"/>
        <v>0</v>
      </c>
      <c r="AU90" s="64">
        <f t="shared" si="30"/>
        <v>0</v>
      </c>
      <c r="AV90" s="64">
        <f t="shared" si="30"/>
        <v>0</v>
      </c>
      <c r="AW90" s="64">
        <f t="shared" si="31"/>
        <v>0</v>
      </c>
      <c r="AX90" s="64">
        <f t="shared" si="32"/>
        <v>0</v>
      </c>
      <c r="AY90" s="64">
        <f t="shared" si="33"/>
        <v>0</v>
      </c>
      <c r="AZ90" s="65">
        <f>IF(AY90=0,'allg. Daten'!$C$18,'allg. Daten'!$C$17)</f>
        <v>30</v>
      </c>
      <c r="BA90" s="65">
        <f>IF(AY90=0,'allg. Daten'!$C$23,'allg. Daten'!$C$22)</f>
        <v>0</v>
      </c>
      <c r="BB90" s="65">
        <f t="shared" si="34"/>
        <v>0</v>
      </c>
      <c r="BC90" s="65">
        <f t="shared" si="35"/>
        <v>0</v>
      </c>
      <c r="BD90" s="64"/>
      <c r="BE90" s="64">
        <f t="shared" si="36"/>
        <v>0</v>
      </c>
      <c r="BF90" s="66">
        <f>BE90*'allg. Daten'!$C$30</f>
        <v>0</v>
      </c>
      <c r="CD90" s="84"/>
      <c r="CE90" s="48" t="str">
        <f t="shared" si="37"/>
        <v/>
      </c>
    </row>
    <row r="91" spans="1:83" s="83" customFormat="1" ht="15" customHeight="1" x14ac:dyDescent="0.2">
      <c r="A91" s="77">
        <f t="shared" si="38"/>
        <v>82</v>
      </c>
      <c r="B91" s="78"/>
      <c r="C91" s="78"/>
      <c r="D91" s="79"/>
      <c r="E91" s="80"/>
      <c r="F91" s="73" t="str">
        <f t="shared" si="39"/>
        <v/>
      </c>
      <c r="G91" s="73"/>
      <c r="H91" s="73"/>
      <c r="I91" s="74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5"/>
      <c r="Z91" s="202"/>
      <c r="AA91" s="75"/>
      <c r="AB91" s="75"/>
      <c r="AC91" s="75"/>
      <c r="AD91" s="75"/>
      <c r="AE91" s="246" t="str">
        <f t="shared" si="40"/>
        <v>,-€</v>
      </c>
      <c r="AF91" s="76"/>
      <c r="AG91" s="71"/>
      <c r="AH91" s="61">
        <f t="shared" si="21"/>
        <v>0</v>
      </c>
      <c r="AI91" s="62">
        <f t="shared" si="22"/>
        <v>0</v>
      </c>
      <c r="AJ91" s="63">
        <f t="shared" si="23"/>
        <v>0</v>
      </c>
      <c r="AK91" s="63">
        <f t="shared" si="24"/>
        <v>0</v>
      </c>
      <c r="AL91" s="63"/>
      <c r="AM91" s="63">
        <f t="shared" si="25"/>
        <v>0</v>
      </c>
      <c r="AN91" s="62">
        <f>AM91*'allg. Daten'!$C$19</f>
        <v>0</v>
      </c>
      <c r="AO91" s="63">
        <f t="shared" si="26"/>
        <v>0</v>
      </c>
      <c r="AP91" s="62">
        <f>IF(AO91=0,0,IF($AM$4&lt;5,'allg. Daten'!$C$27,0))</f>
        <v>0</v>
      </c>
      <c r="AQ91" s="63">
        <f t="shared" si="27"/>
        <v>0</v>
      </c>
      <c r="AR91" s="64">
        <f t="shared" si="28"/>
        <v>0</v>
      </c>
      <c r="AS91" s="64">
        <f t="shared" si="29"/>
        <v>0</v>
      </c>
      <c r="AT91" s="64">
        <f t="shared" si="30"/>
        <v>0</v>
      </c>
      <c r="AU91" s="64">
        <f t="shared" si="30"/>
        <v>0</v>
      </c>
      <c r="AV91" s="64">
        <f t="shared" si="30"/>
        <v>0</v>
      </c>
      <c r="AW91" s="64">
        <f t="shared" si="31"/>
        <v>0</v>
      </c>
      <c r="AX91" s="64">
        <f t="shared" si="32"/>
        <v>0</v>
      </c>
      <c r="AY91" s="64">
        <f t="shared" si="33"/>
        <v>0</v>
      </c>
      <c r="AZ91" s="65">
        <f>IF(AY91=0,'allg. Daten'!$C$18,'allg. Daten'!$C$17)</f>
        <v>30</v>
      </c>
      <c r="BA91" s="65">
        <f>IF(AY91=0,'allg. Daten'!$C$23,'allg. Daten'!$C$22)</f>
        <v>0</v>
      </c>
      <c r="BB91" s="65">
        <f t="shared" si="34"/>
        <v>0</v>
      </c>
      <c r="BC91" s="65">
        <f t="shared" si="35"/>
        <v>0</v>
      </c>
      <c r="BD91" s="64"/>
      <c r="BE91" s="64">
        <f t="shared" si="36"/>
        <v>0</v>
      </c>
      <c r="BF91" s="66">
        <f>BE91*'allg. Daten'!$C$30</f>
        <v>0</v>
      </c>
      <c r="CD91" s="84"/>
      <c r="CE91" s="48" t="str">
        <f t="shared" si="37"/>
        <v/>
      </c>
    </row>
    <row r="92" spans="1:83" s="83" customFormat="1" ht="15" customHeight="1" x14ac:dyDescent="0.2">
      <c r="A92" s="77">
        <f t="shared" si="38"/>
        <v>83</v>
      </c>
      <c r="B92" s="78"/>
      <c r="C92" s="78"/>
      <c r="D92" s="79"/>
      <c r="E92" s="80"/>
      <c r="F92" s="73" t="str">
        <f t="shared" si="39"/>
        <v/>
      </c>
      <c r="G92" s="73"/>
      <c r="H92" s="73"/>
      <c r="I92" s="74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5"/>
      <c r="Z92" s="202"/>
      <c r="AA92" s="75"/>
      <c r="AB92" s="75"/>
      <c r="AC92" s="75"/>
      <c r="AD92" s="75"/>
      <c r="AE92" s="246" t="str">
        <f t="shared" si="40"/>
        <v>,-€</v>
      </c>
      <c r="AF92" s="76"/>
      <c r="AG92" s="71"/>
      <c r="AH92" s="61">
        <f t="shared" si="21"/>
        <v>0</v>
      </c>
      <c r="AI92" s="62">
        <f t="shared" si="22"/>
        <v>0</v>
      </c>
      <c r="AJ92" s="63">
        <f t="shared" si="23"/>
        <v>0</v>
      </c>
      <c r="AK92" s="63">
        <f t="shared" si="24"/>
        <v>0</v>
      </c>
      <c r="AL92" s="63"/>
      <c r="AM92" s="63">
        <f t="shared" si="25"/>
        <v>0</v>
      </c>
      <c r="AN92" s="62">
        <f>AM92*'allg. Daten'!$C$19</f>
        <v>0</v>
      </c>
      <c r="AO92" s="63">
        <f t="shared" si="26"/>
        <v>0</v>
      </c>
      <c r="AP92" s="62">
        <f>IF(AO92=0,0,IF($AM$4&lt;5,'allg. Daten'!$C$27,0))</f>
        <v>0</v>
      </c>
      <c r="AQ92" s="63">
        <f t="shared" si="27"/>
        <v>0</v>
      </c>
      <c r="AR92" s="64">
        <f t="shared" si="28"/>
        <v>0</v>
      </c>
      <c r="AS92" s="64">
        <f t="shared" si="29"/>
        <v>0</v>
      </c>
      <c r="AT92" s="64">
        <f t="shared" si="30"/>
        <v>0</v>
      </c>
      <c r="AU92" s="64">
        <f t="shared" si="30"/>
        <v>0</v>
      </c>
      <c r="AV92" s="64">
        <f t="shared" si="30"/>
        <v>0</v>
      </c>
      <c r="AW92" s="64">
        <f t="shared" si="31"/>
        <v>0</v>
      </c>
      <c r="AX92" s="64">
        <f t="shared" si="32"/>
        <v>0</v>
      </c>
      <c r="AY92" s="64">
        <f t="shared" si="33"/>
        <v>0</v>
      </c>
      <c r="AZ92" s="65">
        <f>IF(AY92=0,'allg. Daten'!$C$18,'allg. Daten'!$C$17)</f>
        <v>30</v>
      </c>
      <c r="BA92" s="65">
        <f>IF(AY92=0,'allg. Daten'!$C$23,'allg. Daten'!$C$22)</f>
        <v>0</v>
      </c>
      <c r="BB92" s="65">
        <f t="shared" si="34"/>
        <v>0</v>
      </c>
      <c r="BC92" s="65">
        <f t="shared" si="35"/>
        <v>0</v>
      </c>
      <c r="BD92" s="64"/>
      <c r="BE92" s="64">
        <f t="shared" si="36"/>
        <v>0</v>
      </c>
      <c r="BF92" s="66">
        <f>BE92*'allg. Daten'!$C$30</f>
        <v>0</v>
      </c>
      <c r="CD92" s="84"/>
      <c r="CE92" s="48" t="str">
        <f t="shared" si="37"/>
        <v/>
      </c>
    </row>
    <row r="93" spans="1:83" s="83" customFormat="1" ht="15" customHeight="1" x14ac:dyDescent="0.2">
      <c r="A93" s="77">
        <f t="shared" si="38"/>
        <v>84</v>
      </c>
      <c r="B93" s="78"/>
      <c r="C93" s="78"/>
      <c r="D93" s="79"/>
      <c r="E93" s="80"/>
      <c r="F93" s="73" t="str">
        <f t="shared" si="39"/>
        <v/>
      </c>
      <c r="G93" s="73"/>
      <c r="H93" s="73"/>
      <c r="I93" s="74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5"/>
      <c r="Z93" s="202"/>
      <c r="AA93" s="75"/>
      <c r="AB93" s="75"/>
      <c r="AC93" s="75"/>
      <c r="AD93" s="75"/>
      <c r="AE93" s="246" t="str">
        <f t="shared" si="40"/>
        <v>,-€</v>
      </c>
      <c r="AF93" s="76"/>
      <c r="AG93" s="71"/>
      <c r="AH93" s="61">
        <f t="shared" si="21"/>
        <v>0</v>
      </c>
      <c r="AI93" s="62">
        <f t="shared" si="22"/>
        <v>0</v>
      </c>
      <c r="AJ93" s="63">
        <f t="shared" si="23"/>
        <v>0</v>
      </c>
      <c r="AK93" s="63">
        <f t="shared" si="24"/>
        <v>0</v>
      </c>
      <c r="AL93" s="63"/>
      <c r="AM93" s="63">
        <f t="shared" si="25"/>
        <v>0</v>
      </c>
      <c r="AN93" s="62">
        <f>AM93*'allg. Daten'!$C$19</f>
        <v>0</v>
      </c>
      <c r="AO93" s="63">
        <f t="shared" si="26"/>
        <v>0</v>
      </c>
      <c r="AP93" s="62">
        <f>IF(AO93=0,0,IF($AM$4&lt;5,'allg. Daten'!$C$27,0))</f>
        <v>0</v>
      </c>
      <c r="AQ93" s="63">
        <f t="shared" si="27"/>
        <v>0</v>
      </c>
      <c r="AR93" s="64">
        <f t="shared" si="28"/>
        <v>0</v>
      </c>
      <c r="AS93" s="64">
        <f t="shared" si="29"/>
        <v>0</v>
      </c>
      <c r="AT93" s="64">
        <f t="shared" si="30"/>
        <v>0</v>
      </c>
      <c r="AU93" s="64">
        <f t="shared" si="30"/>
        <v>0</v>
      </c>
      <c r="AV93" s="64">
        <f t="shared" si="30"/>
        <v>0</v>
      </c>
      <c r="AW93" s="64">
        <f t="shared" si="31"/>
        <v>0</v>
      </c>
      <c r="AX93" s="64">
        <f t="shared" si="32"/>
        <v>0</v>
      </c>
      <c r="AY93" s="64">
        <f t="shared" si="33"/>
        <v>0</v>
      </c>
      <c r="AZ93" s="65">
        <f>IF(AY93=0,'allg. Daten'!$C$18,'allg. Daten'!$C$17)</f>
        <v>30</v>
      </c>
      <c r="BA93" s="65">
        <f>IF(AY93=0,'allg. Daten'!$C$23,'allg. Daten'!$C$22)</f>
        <v>0</v>
      </c>
      <c r="BB93" s="65">
        <f t="shared" si="34"/>
        <v>0</v>
      </c>
      <c r="BC93" s="65">
        <f t="shared" si="35"/>
        <v>0</v>
      </c>
      <c r="BD93" s="64"/>
      <c r="BE93" s="64">
        <f t="shared" si="36"/>
        <v>0</v>
      </c>
      <c r="BF93" s="66">
        <f>BE93*'allg. Daten'!$C$30</f>
        <v>0</v>
      </c>
      <c r="CD93" s="84"/>
      <c r="CE93" s="48" t="str">
        <f t="shared" si="37"/>
        <v/>
      </c>
    </row>
    <row r="94" spans="1:83" s="83" customFormat="1" ht="15" customHeight="1" x14ac:dyDescent="0.2">
      <c r="A94" s="77">
        <f t="shared" si="38"/>
        <v>85</v>
      </c>
      <c r="B94" s="78"/>
      <c r="C94" s="78"/>
      <c r="D94" s="79"/>
      <c r="E94" s="80"/>
      <c r="F94" s="73" t="str">
        <f t="shared" si="39"/>
        <v/>
      </c>
      <c r="G94" s="73"/>
      <c r="H94" s="73"/>
      <c r="I94" s="74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5"/>
      <c r="Z94" s="202"/>
      <c r="AA94" s="75"/>
      <c r="AB94" s="75"/>
      <c r="AC94" s="75"/>
      <c r="AD94" s="75"/>
      <c r="AE94" s="246" t="str">
        <f t="shared" si="40"/>
        <v>,-€</v>
      </c>
      <c r="AF94" s="76"/>
      <c r="AG94" s="71"/>
      <c r="AH94" s="61">
        <f t="shared" si="21"/>
        <v>0</v>
      </c>
      <c r="AI94" s="62">
        <f t="shared" si="22"/>
        <v>0</v>
      </c>
      <c r="AJ94" s="63">
        <f t="shared" si="23"/>
        <v>0</v>
      </c>
      <c r="AK94" s="63">
        <f t="shared" si="24"/>
        <v>0</v>
      </c>
      <c r="AL94" s="63"/>
      <c r="AM94" s="63">
        <f t="shared" si="25"/>
        <v>0</v>
      </c>
      <c r="AN94" s="62">
        <f>AM94*'allg. Daten'!$C$19</f>
        <v>0</v>
      </c>
      <c r="AO94" s="63">
        <f t="shared" si="26"/>
        <v>0</v>
      </c>
      <c r="AP94" s="62">
        <f>IF(AO94=0,0,IF($AM$4&lt;5,'allg. Daten'!$C$27,0))</f>
        <v>0</v>
      </c>
      <c r="AQ94" s="63">
        <f t="shared" si="27"/>
        <v>0</v>
      </c>
      <c r="AR94" s="64">
        <f t="shared" si="28"/>
        <v>0</v>
      </c>
      <c r="AS94" s="64">
        <f t="shared" si="29"/>
        <v>0</v>
      </c>
      <c r="AT94" s="64">
        <f t="shared" si="30"/>
        <v>0</v>
      </c>
      <c r="AU94" s="64">
        <f t="shared" si="30"/>
        <v>0</v>
      </c>
      <c r="AV94" s="64">
        <f t="shared" si="30"/>
        <v>0</v>
      </c>
      <c r="AW94" s="64">
        <f t="shared" si="31"/>
        <v>0</v>
      </c>
      <c r="AX94" s="64">
        <f t="shared" si="32"/>
        <v>0</v>
      </c>
      <c r="AY94" s="64">
        <f t="shared" si="33"/>
        <v>0</v>
      </c>
      <c r="AZ94" s="65">
        <f>IF(AY94=0,'allg. Daten'!$C$18,'allg. Daten'!$C$17)</f>
        <v>30</v>
      </c>
      <c r="BA94" s="65">
        <f>IF(AY94=0,'allg. Daten'!$C$23,'allg. Daten'!$C$22)</f>
        <v>0</v>
      </c>
      <c r="BB94" s="65">
        <f t="shared" si="34"/>
        <v>0</v>
      </c>
      <c r="BC94" s="65">
        <f t="shared" si="35"/>
        <v>0</v>
      </c>
      <c r="BD94" s="64"/>
      <c r="BE94" s="64">
        <f t="shared" si="36"/>
        <v>0</v>
      </c>
      <c r="BF94" s="66">
        <f>BE94*'allg. Daten'!$C$30</f>
        <v>0</v>
      </c>
      <c r="CD94" s="84"/>
      <c r="CE94" s="48" t="str">
        <f t="shared" si="37"/>
        <v/>
      </c>
    </row>
    <row r="95" spans="1:83" s="83" customFormat="1" ht="15" customHeight="1" x14ac:dyDescent="0.2">
      <c r="A95" s="77">
        <f t="shared" si="38"/>
        <v>86</v>
      </c>
      <c r="B95" s="78"/>
      <c r="C95" s="78"/>
      <c r="D95" s="79"/>
      <c r="E95" s="80"/>
      <c r="F95" s="73" t="str">
        <f t="shared" si="39"/>
        <v/>
      </c>
      <c r="G95" s="73"/>
      <c r="H95" s="73"/>
      <c r="I95" s="74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5"/>
      <c r="Z95" s="202"/>
      <c r="AA95" s="75"/>
      <c r="AB95" s="75"/>
      <c r="AC95" s="75"/>
      <c r="AD95" s="75"/>
      <c r="AE95" s="246" t="str">
        <f t="shared" si="40"/>
        <v>,-€</v>
      </c>
      <c r="AF95" s="76"/>
      <c r="AG95" s="71"/>
      <c r="AH95" s="61">
        <f t="shared" si="21"/>
        <v>0</v>
      </c>
      <c r="AI95" s="62">
        <f t="shared" si="22"/>
        <v>0</v>
      </c>
      <c r="AJ95" s="63">
        <f t="shared" si="23"/>
        <v>0</v>
      </c>
      <c r="AK95" s="63">
        <f t="shared" si="24"/>
        <v>0</v>
      </c>
      <c r="AL95" s="63"/>
      <c r="AM95" s="63">
        <f t="shared" si="25"/>
        <v>0</v>
      </c>
      <c r="AN95" s="62">
        <f>AM95*'allg. Daten'!$C$19</f>
        <v>0</v>
      </c>
      <c r="AO95" s="63">
        <f t="shared" si="26"/>
        <v>0</v>
      </c>
      <c r="AP95" s="62">
        <f>IF(AO95=0,0,IF($AM$4&lt;5,'allg. Daten'!$C$27,0))</f>
        <v>0</v>
      </c>
      <c r="AQ95" s="63">
        <f t="shared" si="27"/>
        <v>0</v>
      </c>
      <c r="AR95" s="64">
        <f t="shared" si="28"/>
        <v>0</v>
      </c>
      <c r="AS95" s="64">
        <f t="shared" si="29"/>
        <v>0</v>
      </c>
      <c r="AT95" s="64">
        <f t="shared" si="30"/>
        <v>0</v>
      </c>
      <c r="AU95" s="64">
        <f t="shared" si="30"/>
        <v>0</v>
      </c>
      <c r="AV95" s="64">
        <f t="shared" si="30"/>
        <v>0</v>
      </c>
      <c r="AW95" s="64">
        <f t="shared" si="31"/>
        <v>0</v>
      </c>
      <c r="AX95" s="64">
        <f t="shared" si="32"/>
        <v>0</v>
      </c>
      <c r="AY95" s="64">
        <f t="shared" si="33"/>
        <v>0</v>
      </c>
      <c r="AZ95" s="65">
        <f>IF(AY95=0,'allg. Daten'!$C$18,'allg. Daten'!$C$17)</f>
        <v>30</v>
      </c>
      <c r="BA95" s="65">
        <f>IF(AY95=0,'allg. Daten'!$C$23,'allg. Daten'!$C$22)</f>
        <v>0</v>
      </c>
      <c r="BB95" s="65">
        <f t="shared" si="34"/>
        <v>0</v>
      </c>
      <c r="BC95" s="65">
        <f t="shared" si="35"/>
        <v>0</v>
      </c>
      <c r="BD95" s="64"/>
      <c r="BE95" s="64">
        <f t="shared" si="36"/>
        <v>0</v>
      </c>
      <c r="BF95" s="66">
        <f>BE95*'allg. Daten'!$C$30</f>
        <v>0</v>
      </c>
      <c r="CD95" s="84"/>
      <c r="CE95" s="48" t="str">
        <f t="shared" si="37"/>
        <v/>
      </c>
    </row>
    <row r="96" spans="1:83" s="83" customFormat="1" ht="15" customHeight="1" x14ac:dyDescent="0.2">
      <c r="A96" s="77">
        <f t="shared" si="38"/>
        <v>87</v>
      </c>
      <c r="B96" s="78"/>
      <c r="C96" s="78"/>
      <c r="D96" s="79"/>
      <c r="E96" s="80"/>
      <c r="F96" s="73" t="str">
        <f t="shared" si="39"/>
        <v/>
      </c>
      <c r="G96" s="73"/>
      <c r="H96" s="73"/>
      <c r="I96" s="74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5"/>
      <c r="Z96" s="202"/>
      <c r="AA96" s="75"/>
      <c r="AB96" s="75"/>
      <c r="AC96" s="75"/>
      <c r="AD96" s="75"/>
      <c r="AE96" s="246" t="str">
        <f t="shared" si="40"/>
        <v>,-€</v>
      </c>
      <c r="AF96" s="76"/>
      <c r="AG96" s="71"/>
      <c r="AH96" s="61">
        <f t="shared" si="21"/>
        <v>0</v>
      </c>
      <c r="AI96" s="62">
        <f t="shared" si="22"/>
        <v>0</v>
      </c>
      <c r="AJ96" s="63">
        <f t="shared" si="23"/>
        <v>0</v>
      </c>
      <c r="AK96" s="63">
        <f t="shared" si="24"/>
        <v>0</v>
      </c>
      <c r="AL96" s="63"/>
      <c r="AM96" s="63">
        <f t="shared" si="25"/>
        <v>0</v>
      </c>
      <c r="AN96" s="62">
        <f>AM96*'allg. Daten'!$C$19</f>
        <v>0</v>
      </c>
      <c r="AO96" s="63">
        <f t="shared" si="26"/>
        <v>0</v>
      </c>
      <c r="AP96" s="62">
        <f>IF(AO96=0,0,IF($AM$4&lt;5,'allg. Daten'!$C$27,0))</f>
        <v>0</v>
      </c>
      <c r="AQ96" s="63">
        <f t="shared" si="27"/>
        <v>0</v>
      </c>
      <c r="AR96" s="64">
        <f t="shared" si="28"/>
        <v>0</v>
      </c>
      <c r="AS96" s="64">
        <f t="shared" si="29"/>
        <v>0</v>
      </c>
      <c r="AT96" s="64">
        <f t="shared" si="30"/>
        <v>0</v>
      </c>
      <c r="AU96" s="64">
        <f t="shared" si="30"/>
        <v>0</v>
      </c>
      <c r="AV96" s="64">
        <f t="shared" si="30"/>
        <v>0</v>
      </c>
      <c r="AW96" s="64">
        <f t="shared" si="31"/>
        <v>0</v>
      </c>
      <c r="AX96" s="64">
        <f t="shared" si="32"/>
        <v>0</v>
      </c>
      <c r="AY96" s="64">
        <f t="shared" si="33"/>
        <v>0</v>
      </c>
      <c r="AZ96" s="65">
        <f>IF(AY96=0,'allg. Daten'!$C$18,'allg. Daten'!$C$17)</f>
        <v>30</v>
      </c>
      <c r="BA96" s="65">
        <f>IF(AY96=0,'allg. Daten'!$C$23,'allg. Daten'!$C$22)</f>
        <v>0</v>
      </c>
      <c r="BB96" s="65">
        <f t="shared" si="34"/>
        <v>0</v>
      </c>
      <c r="BC96" s="65">
        <f t="shared" si="35"/>
        <v>0</v>
      </c>
      <c r="BD96" s="64"/>
      <c r="BE96" s="64">
        <f t="shared" si="36"/>
        <v>0</v>
      </c>
      <c r="BF96" s="66">
        <f>BE96*'allg. Daten'!$C$30</f>
        <v>0</v>
      </c>
      <c r="CD96" s="84"/>
      <c r="CE96" s="48" t="str">
        <f t="shared" si="37"/>
        <v/>
      </c>
    </row>
    <row r="97" spans="1:83" s="83" customFormat="1" ht="15" customHeight="1" x14ac:dyDescent="0.2">
      <c r="A97" s="77">
        <f t="shared" si="38"/>
        <v>88</v>
      </c>
      <c r="B97" s="78"/>
      <c r="C97" s="78"/>
      <c r="D97" s="79"/>
      <c r="E97" s="80"/>
      <c r="F97" s="73" t="str">
        <f t="shared" si="39"/>
        <v/>
      </c>
      <c r="G97" s="73"/>
      <c r="H97" s="73"/>
      <c r="I97" s="74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5"/>
      <c r="Z97" s="202"/>
      <c r="AA97" s="75"/>
      <c r="AB97" s="75"/>
      <c r="AC97" s="75"/>
      <c r="AD97" s="75"/>
      <c r="AE97" s="246" t="str">
        <f t="shared" si="40"/>
        <v>,-€</v>
      </c>
      <c r="AF97" s="76"/>
      <c r="AG97" s="71"/>
      <c r="AH97" s="61">
        <f t="shared" si="21"/>
        <v>0</v>
      </c>
      <c r="AI97" s="62">
        <f t="shared" si="22"/>
        <v>0</v>
      </c>
      <c r="AJ97" s="63">
        <f t="shared" si="23"/>
        <v>0</v>
      </c>
      <c r="AK97" s="63">
        <f t="shared" si="24"/>
        <v>0</v>
      </c>
      <c r="AL97" s="63"/>
      <c r="AM97" s="63">
        <f t="shared" si="25"/>
        <v>0</v>
      </c>
      <c r="AN97" s="62">
        <f>AM97*'allg. Daten'!$C$19</f>
        <v>0</v>
      </c>
      <c r="AO97" s="63">
        <f t="shared" si="26"/>
        <v>0</v>
      </c>
      <c r="AP97" s="62">
        <f>IF(AO97=0,0,IF($AM$4&lt;5,'allg. Daten'!$C$27,0))</f>
        <v>0</v>
      </c>
      <c r="AQ97" s="63">
        <f t="shared" si="27"/>
        <v>0</v>
      </c>
      <c r="AR97" s="64">
        <f t="shared" si="28"/>
        <v>0</v>
      </c>
      <c r="AS97" s="64">
        <f t="shared" si="29"/>
        <v>0</v>
      </c>
      <c r="AT97" s="64">
        <f t="shared" si="30"/>
        <v>0</v>
      </c>
      <c r="AU97" s="64">
        <f t="shared" si="30"/>
        <v>0</v>
      </c>
      <c r="AV97" s="64">
        <f t="shared" si="30"/>
        <v>0</v>
      </c>
      <c r="AW97" s="64">
        <f t="shared" si="31"/>
        <v>0</v>
      </c>
      <c r="AX97" s="64">
        <f t="shared" si="32"/>
        <v>0</v>
      </c>
      <c r="AY97" s="64">
        <f t="shared" si="33"/>
        <v>0</v>
      </c>
      <c r="AZ97" s="65">
        <f>IF(AY97=0,'allg. Daten'!$C$18,'allg. Daten'!$C$17)</f>
        <v>30</v>
      </c>
      <c r="BA97" s="65">
        <f>IF(AY97=0,'allg. Daten'!$C$23,'allg. Daten'!$C$22)</f>
        <v>0</v>
      </c>
      <c r="BB97" s="65">
        <f t="shared" si="34"/>
        <v>0</v>
      </c>
      <c r="BC97" s="65">
        <f t="shared" si="35"/>
        <v>0</v>
      </c>
      <c r="BD97" s="64"/>
      <c r="BE97" s="64">
        <f t="shared" si="36"/>
        <v>0</v>
      </c>
      <c r="BF97" s="66">
        <f>BE97*'allg. Daten'!$C$30</f>
        <v>0</v>
      </c>
      <c r="CD97" s="84"/>
      <c r="CE97" s="48" t="str">
        <f t="shared" si="37"/>
        <v/>
      </c>
    </row>
    <row r="98" spans="1:83" s="83" customFormat="1" ht="15" customHeight="1" x14ac:dyDescent="0.2">
      <c r="A98" s="77">
        <f t="shared" si="38"/>
        <v>89</v>
      </c>
      <c r="B98" s="78"/>
      <c r="C98" s="78"/>
      <c r="D98" s="79"/>
      <c r="E98" s="80"/>
      <c r="F98" s="73" t="str">
        <f t="shared" si="39"/>
        <v/>
      </c>
      <c r="G98" s="73"/>
      <c r="H98" s="73"/>
      <c r="I98" s="74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5"/>
      <c r="Z98" s="202"/>
      <c r="AA98" s="75"/>
      <c r="AB98" s="75"/>
      <c r="AC98" s="75"/>
      <c r="AD98" s="75"/>
      <c r="AE98" s="246" t="str">
        <f t="shared" si="40"/>
        <v>,-€</v>
      </c>
      <c r="AF98" s="76"/>
      <c r="AG98" s="71"/>
      <c r="AH98" s="61">
        <f t="shared" si="21"/>
        <v>0</v>
      </c>
      <c r="AI98" s="62">
        <f t="shared" si="22"/>
        <v>0</v>
      </c>
      <c r="AJ98" s="63">
        <f t="shared" si="23"/>
        <v>0</v>
      </c>
      <c r="AK98" s="63">
        <f t="shared" si="24"/>
        <v>0</v>
      </c>
      <c r="AL98" s="63"/>
      <c r="AM98" s="63">
        <f t="shared" si="25"/>
        <v>0</v>
      </c>
      <c r="AN98" s="62">
        <f>AM98*'allg. Daten'!$C$19</f>
        <v>0</v>
      </c>
      <c r="AO98" s="63">
        <f t="shared" si="26"/>
        <v>0</v>
      </c>
      <c r="AP98" s="62">
        <f>IF(AO98=0,0,IF($AM$4&lt;5,'allg. Daten'!$C$27,0))</f>
        <v>0</v>
      </c>
      <c r="AQ98" s="63">
        <f t="shared" si="27"/>
        <v>0</v>
      </c>
      <c r="AR98" s="64">
        <f t="shared" si="28"/>
        <v>0</v>
      </c>
      <c r="AS98" s="64">
        <f t="shared" si="29"/>
        <v>0</v>
      </c>
      <c r="AT98" s="64">
        <f t="shared" si="30"/>
        <v>0</v>
      </c>
      <c r="AU98" s="64">
        <f t="shared" si="30"/>
        <v>0</v>
      </c>
      <c r="AV98" s="64">
        <f t="shared" si="30"/>
        <v>0</v>
      </c>
      <c r="AW98" s="64">
        <f t="shared" si="31"/>
        <v>0</v>
      </c>
      <c r="AX98" s="64">
        <f t="shared" si="32"/>
        <v>0</v>
      </c>
      <c r="AY98" s="64">
        <f t="shared" si="33"/>
        <v>0</v>
      </c>
      <c r="AZ98" s="65">
        <f>IF(AY98=0,'allg. Daten'!$C$18,'allg. Daten'!$C$17)</f>
        <v>30</v>
      </c>
      <c r="BA98" s="65">
        <f>IF(AY98=0,'allg. Daten'!$C$23,'allg. Daten'!$C$22)</f>
        <v>0</v>
      </c>
      <c r="BB98" s="65">
        <f t="shared" si="34"/>
        <v>0</v>
      </c>
      <c r="BC98" s="65">
        <f t="shared" si="35"/>
        <v>0</v>
      </c>
      <c r="BD98" s="64"/>
      <c r="BE98" s="64">
        <f t="shared" si="36"/>
        <v>0</v>
      </c>
      <c r="BF98" s="66">
        <f>BE98*'allg. Daten'!$C$30</f>
        <v>0</v>
      </c>
      <c r="CD98" s="84"/>
      <c r="CE98" s="48" t="str">
        <f t="shared" si="37"/>
        <v/>
      </c>
    </row>
    <row r="99" spans="1:83" s="83" customFormat="1" ht="15" customHeight="1" x14ac:dyDescent="0.2">
      <c r="A99" s="77">
        <f t="shared" si="38"/>
        <v>90</v>
      </c>
      <c r="B99" s="78"/>
      <c r="C99" s="78"/>
      <c r="D99" s="79"/>
      <c r="E99" s="80"/>
      <c r="F99" s="73" t="str">
        <f t="shared" si="39"/>
        <v/>
      </c>
      <c r="G99" s="73"/>
      <c r="H99" s="73"/>
      <c r="I99" s="74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5"/>
      <c r="Z99" s="202"/>
      <c r="AA99" s="75"/>
      <c r="AB99" s="75"/>
      <c r="AC99" s="75"/>
      <c r="AD99" s="75"/>
      <c r="AE99" s="246" t="str">
        <f t="shared" si="40"/>
        <v>,-€</v>
      </c>
      <c r="AF99" s="76"/>
      <c r="AG99" s="71"/>
      <c r="AH99" s="61">
        <f t="shared" si="21"/>
        <v>0</v>
      </c>
      <c r="AI99" s="62">
        <f t="shared" si="22"/>
        <v>0</v>
      </c>
      <c r="AJ99" s="63">
        <f t="shared" si="23"/>
        <v>0</v>
      </c>
      <c r="AK99" s="63">
        <f t="shared" si="24"/>
        <v>0</v>
      </c>
      <c r="AL99" s="63"/>
      <c r="AM99" s="63">
        <f t="shared" si="25"/>
        <v>0</v>
      </c>
      <c r="AN99" s="62">
        <f>AM99*'allg. Daten'!$C$19</f>
        <v>0</v>
      </c>
      <c r="AO99" s="63">
        <f t="shared" si="26"/>
        <v>0</v>
      </c>
      <c r="AP99" s="62">
        <f>IF(AO99=0,0,IF($AM$4&lt;5,'allg. Daten'!$C$27,0))</f>
        <v>0</v>
      </c>
      <c r="AQ99" s="63">
        <f t="shared" si="27"/>
        <v>0</v>
      </c>
      <c r="AR99" s="64">
        <f t="shared" si="28"/>
        <v>0</v>
      </c>
      <c r="AS99" s="64">
        <f t="shared" si="29"/>
        <v>0</v>
      </c>
      <c r="AT99" s="64">
        <f t="shared" si="30"/>
        <v>0</v>
      </c>
      <c r="AU99" s="64">
        <f t="shared" si="30"/>
        <v>0</v>
      </c>
      <c r="AV99" s="64">
        <f t="shared" si="30"/>
        <v>0</v>
      </c>
      <c r="AW99" s="64">
        <f t="shared" si="31"/>
        <v>0</v>
      </c>
      <c r="AX99" s="64">
        <f t="shared" si="32"/>
        <v>0</v>
      </c>
      <c r="AY99" s="64">
        <f t="shared" si="33"/>
        <v>0</v>
      </c>
      <c r="AZ99" s="65">
        <f>IF(AY99=0,'allg. Daten'!$C$18,'allg. Daten'!$C$17)</f>
        <v>30</v>
      </c>
      <c r="BA99" s="65">
        <f>IF(AY99=0,'allg. Daten'!$C$23,'allg. Daten'!$C$22)</f>
        <v>0</v>
      </c>
      <c r="BB99" s="65">
        <f t="shared" si="34"/>
        <v>0</v>
      </c>
      <c r="BC99" s="65">
        <f t="shared" si="35"/>
        <v>0</v>
      </c>
      <c r="BD99" s="64"/>
      <c r="BE99" s="64">
        <f t="shared" si="36"/>
        <v>0</v>
      </c>
      <c r="BF99" s="66">
        <f>BE99*'allg. Daten'!$C$30</f>
        <v>0</v>
      </c>
      <c r="CD99" s="84"/>
      <c r="CE99" s="48" t="str">
        <f t="shared" si="37"/>
        <v/>
      </c>
    </row>
    <row r="100" spans="1:83" s="83" customFormat="1" ht="15" customHeight="1" x14ac:dyDescent="0.2">
      <c r="A100" s="77">
        <f t="shared" si="38"/>
        <v>91</v>
      </c>
      <c r="B100" s="78"/>
      <c r="C100" s="78"/>
      <c r="D100" s="79"/>
      <c r="E100" s="80"/>
      <c r="F100" s="73" t="str">
        <f t="shared" si="39"/>
        <v/>
      </c>
      <c r="G100" s="73"/>
      <c r="H100" s="73"/>
      <c r="I100" s="74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5"/>
      <c r="Z100" s="202"/>
      <c r="AA100" s="75"/>
      <c r="AB100" s="75"/>
      <c r="AC100" s="75"/>
      <c r="AD100" s="75"/>
      <c r="AE100" s="246" t="str">
        <f t="shared" si="40"/>
        <v>,-€</v>
      </c>
      <c r="AF100" s="76"/>
      <c r="AG100" s="71"/>
      <c r="AH100" s="61">
        <f t="shared" si="21"/>
        <v>0</v>
      </c>
      <c r="AI100" s="62">
        <f t="shared" si="22"/>
        <v>0</v>
      </c>
      <c r="AJ100" s="63">
        <f t="shared" si="23"/>
        <v>0</v>
      </c>
      <c r="AK100" s="63">
        <f t="shared" si="24"/>
        <v>0</v>
      </c>
      <c r="AL100" s="63"/>
      <c r="AM100" s="63">
        <f t="shared" si="25"/>
        <v>0</v>
      </c>
      <c r="AN100" s="62">
        <f>AM100*'allg. Daten'!$C$19</f>
        <v>0</v>
      </c>
      <c r="AO100" s="63">
        <f t="shared" si="26"/>
        <v>0</v>
      </c>
      <c r="AP100" s="62">
        <f>IF(AO100=0,0,IF($AM$4&lt;5,'allg. Daten'!$C$27,0))</f>
        <v>0</v>
      </c>
      <c r="AQ100" s="63">
        <f t="shared" si="27"/>
        <v>0</v>
      </c>
      <c r="AR100" s="64">
        <f t="shared" si="28"/>
        <v>0</v>
      </c>
      <c r="AS100" s="64">
        <f t="shared" si="29"/>
        <v>0</v>
      </c>
      <c r="AT100" s="64">
        <f t="shared" si="30"/>
        <v>0</v>
      </c>
      <c r="AU100" s="64">
        <f t="shared" si="30"/>
        <v>0</v>
      </c>
      <c r="AV100" s="64">
        <f t="shared" si="30"/>
        <v>0</v>
      </c>
      <c r="AW100" s="64">
        <f t="shared" si="31"/>
        <v>0</v>
      </c>
      <c r="AX100" s="64">
        <f t="shared" si="32"/>
        <v>0</v>
      </c>
      <c r="AY100" s="64">
        <f t="shared" si="33"/>
        <v>0</v>
      </c>
      <c r="AZ100" s="65">
        <f>IF(AY100=0,'allg. Daten'!$C$18,'allg. Daten'!$C$17)</f>
        <v>30</v>
      </c>
      <c r="BA100" s="65">
        <f>IF(AY100=0,'allg. Daten'!$C$23,'allg. Daten'!$C$22)</f>
        <v>0</v>
      </c>
      <c r="BB100" s="65">
        <f t="shared" si="34"/>
        <v>0</v>
      </c>
      <c r="BC100" s="65">
        <f t="shared" si="35"/>
        <v>0</v>
      </c>
      <c r="BD100" s="64"/>
      <c r="BE100" s="64">
        <f t="shared" si="36"/>
        <v>0</v>
      </c>
      <c r="BF100" s="66">
        <f>BE100*'allg. Daten'!$C$30</f>
        <v>0</v>
      </c>
      <c r="CD100" s="84"/>
      <c r="CE100" s="48" t="str">
        <f t="shared" si="37"/>
        <v/>
      </c>
    </row>
    <row r="101" spans="1:83" s="83" customFormat="1" ht="15" customHeight="1" x14ac:dyDescent="0.2">
      <c r="A101" s="77">
        <f t="shared" si="38"/>
        <v>92</v>
      </c>
      <c r="B101" s="78"/>
      <c r="C101" s="78"/>
      <c r="D101" s="79"/>
      <c r="E101" s="80"/>
      <c r="F101" s="73" t="str">
        <f t="shared" si="39"/>
        <v/>
      </c>
      <c r="G101" s="73"/>
      <c r="H101" s="73"/>
      <c r="I101" s="74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5"/>
      <c r="Z101" s="202"/>
      <c r="AA101" s="75"/>
      <c r="AB101" s="75"/>
      <c r="AC101" s="75"/>
      <c r="AD101" s="75"/>
      <c r="AE101" s="246" t="str">
        <f t="shared" si="40"/>
        <v>,-€</v>
      </c>
      <c r="AF101" s="76"/>
      <c r="AG101" s="71"/>
      <c r="AH101" s="61">
        <f t="shared" si="21"/>
        <v>0</v>
      </c>
      <c r="AI101" s="62">
        <f t="shared" si="22"/>
        <v>0</v>
      </c>
      <c r="AJ101" s="63">
        <f t="shared" si="23"/>
        <v>0</v>
      </c>
      <c r="AK101" s="63">
        <f t="shared" si="24"/>
        <v>0</v>
      </c>
      <c r="AL101" s="63"/>
      <c r="AM101" s="63">
        <f t="shared" si="25"/>
        <v>0</v>
      </c>
      <c r="AN101" s="62">
        <f>AM101*'allg. Daten'!$C$19</f>
        <v>0</v>
      </c>
      <c r="AO101" s="63">
        <f t="shared" si="26"/>
        <v>0</v>
      </c>
      <c r="AP101" s="62">
        <f>IF(AO101=0,0,IF($AM$4&lt;5,'allg. Daten'!$C$27,0))</f>
        <v>0</v>
      </c>
      <c r="AQ101" s="63">
        <f t="shared" si="27"/>
        <v>0</v>
      </c>
      <c r="AR101" s="64">
        <f t="shared" si="28"/>
        <v>0</v>
      </c>
      <c r="AS101" s="64">
        <f t="shared" si="29"/>
        <v>0</v>
      </c>
      <c r="AT101" s="64">
        <f t="shared" si="30"/>
        <v>0</v>
      </c>
      <c r="AU101" s="64">
        <f t="shared" si="30"/>
        <v>0</v>
      </c>
      <c r="AV101" s="64">
        <f t="shared" si="30"/>
        <v>0</v>
      </c>
      <c r="AW101" s="64">
        <f t="shared" si="31"/>
        <v>0</v>
      </c>
      <c r="AX101" s="64">
        <f t="shared" si="32"/>
        <v>0</v>
      </c>
      <c r="AY101" s="64">
        <f t="shared" si="33"/>
        <v>0</v>
      </c>
      <c r="AZ101" s="65">
        <f>IF(AY101=0,'allg. Daten'!$C$18,'allg. Daten'!$C$17)</f>
        <v>30</v>
      </c>
      <c r="BA101" s="65">
        <f>IF(AY101=0,'allg. Daten'!$C$23,'allg. Daten'!$C$22)</f>
        <v>0</v>
      </c>
      <c r="BB101" s="65">
        <f t="shared" si="34"/>
        <v>0</v>
      </c>
      <c r="BC101" s="65">
        <f t="shared" si="35"/>
        <v>0</v>
      </c>
      <c r="BD101" s="64"/>
      <c r="BE101" s="64">
        <f t="shared" si="36"/>
        <v>0</v>
      </c>
      <c r="BF101" s="66">
        <f>BE101*'allg. Daten'!$C$30</f>
        <v>0</v>
      </c>
      <c r="CD101" s="84"/>
      <c r="CE101" s="48" t="str">
        <f t="shared" si="37"/>
        <v/>
      </c>
    </row>
    <row r="102" spans="1:83" s="83" customFormat="1" ht="15" customHeight="1" x14ac:dyDescent="0.2">
      <c r="A102" s="77">
        <f t="shared" si="38"/>
        <v>93</v>
      </c>
      <c r="B102" s="78"/>
      <c r="C102" s="78"/>
      <c r="D102" s="79"/>
      <c r="E102" s="80"/>
      <c r="F102" s="73" t="str">
        <f t="shared" si="39"/>
        <v/>
      </c>
      <c r="G102" s="73"/>
      <c r="H102" s="73"/>
      <c r="I102" s="74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5"/>
      <c r="Z102" s="202"/>
      <c r="AA102" s="75"/>
      <c r="AB102" s="75"/>
      <c r="AC102" s="75"/>
      <c r="AD102" s="75"/>
      <c r="AE102" s="246" t="str">
        <f t="shared" si="40"/>
        <v>,-€</v>
      </c>
      <c r="AF102" s="76"/>
      <c r="AG102" s="71"/>
      <c r="AH102" s="61">
        <f t="shared" si="21"/>
        <v>0</v>
      </c>
      <c r="AI102" s="62">
        <f t="shared" si="22"/>
        <v>0</v>
      </c>
      <c r="AJ102" s="63">
        <f t="shared" si="23"/>
        <v>0</v>
      </c>
      <c r="AK102" s="63">
        <f t="shared" si="24"/>
        <v>0</v>
      </c>
      <c r="AL102" s="63"/>
      <c r="AM102" s="63">
        <f t="shared" si="25"/>
        <v>0</v>
      </c>
      <c r="AN102" s="62">
        <f>AM102*'allg. Daten'!$C$19</f>
        <v>0</v>
      </c>
      <c r="AO102" s="63">
        <f t="shared" si="26"/>
        <v>0</v>
      </c>
      <c r="AP102" s="62">
        <f>IF(AO102=0,0,IF($AM$4&lt;5,'allg. Daten'!$C$27,0))</f>
        <v>0</v>
      </c>
      <c r="AQ102" s="63">
        <f t="shared" si="27"/>
        <v>0</v>
      </c>
      <c r="AR102" s="64">
        <f t="shared" si="28"/>
        <v>0</v>
      </c>
      <c r="AS102" s="64">
        <f t="shared" si="29"/>
        <v>0</v>
      </c>
      <c r="AT102" s="64">
        <f t="shared" si="30"/>
        <v>0</v>
      </c>
      <c r="AU102" s="64">
        <f t="shared" si="30"/>
        <v>0</v>
      </c>
      <c r="AV102" s="64">
        <f t="shared" si="30"/>
        <v>0</v>
      </c>
      <c r="AW102" s="64">
        <f t="shared" si="31"/>
        <v>0</v>
      </c>
      <c r="AX102" s="64">
        <f t="shared" si="32"/>
        <v>0</v>
      </c>
      <c r="AY102" s="64">
        <f t="shared" si="33"/>
        <v>0</v>
      </c>
      <c r="AZ102" s="65">
        <f>IF(AY102=0,'allg. Daten'!$C$18,'allg. Daten'!$C$17)</f>
        <v>30</v>
      </c>
      <c r="BA102" s="65">
        <f>IF(AY102=0,'allg. Daten'!$C$23,'allg. Daten'!$C$22)</f>
        <v>0</v>
      </c>
      <c r="BB102" s="65">
        <f t="shared" si="34"/>
        <v>0</v>
      </c>
      <c r="BC102" s="65">
        <f t="shared" si="35"/>
        <v>0</v>
      </c>
      <c r="BD102" s="64"/>
      <c r="BE102" s="64">
        <f t="shared" si="36"/>
        <v>0</v>
      </c>
      <c r="BF102" s="66">
        <f>BE102*'allg. Daten'!$C$30</f>
        <v>0</v>
      </c>
      <c r="CD102" s="84"/>
      <c r="CE102" s="48" t="str">
        <f t="shared" si="37"/>
        <v/>
      </c>
    </row>
    <row r="103" spans="1:83" s="83" customFormat="1" ht="15" customHeight="1" x14ac:dyDescent="0.2">
      <c r="A103" s="77">
        <f t="shared" si="38"/>
        <v>94</v>
      </c>
      <c r="B103" s="78"/>
      <c r="C103" s="78"/>
      <c r="D103" s="79"/>
      <c r="E103" s="80"/>
      <c r="F103" s="73" t="str">
        <f t="shared" si="39"/>
        <v/>
      </c>
      <c r="G103" s="73"/>
      <c r="H103" s="73"/>
      <c r="I103" s="74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5"/>
      <c r="Z103" s="202"/>
      <c r="AA103" s="75"/>
      <c r="AB103" s="75"/>
      <c r="AC103" s="75"/>
      <c r="AD103" s="75"/>
      <c r="AE103" s="246" t="str">
        <f t="shared" si="40"/>
        <v>,-€</v>
      </c>
      <c r="AF103" s="76"/>
      <c r="AG103" s="71"/>
      <c r="AH103" s="61">
        <f t="shared" si="21"/>
        <v>0</v>
      </c>
      <c r="AI103" s="62">
        <f t="shared" si="22"/>
        <v>0</v>
      </c>
      <c r="AJ103" s="63">
        <f t="shared" si="23"/>
        <v>0</v>
      </c>
      <c r="AK103" s="63">
        <f t="shared" si="24"/>
        <v>0</v>
      </c>
      <c r="AL103" s="63"/>
      <c r="AM103" s="63">
        <f t="shared" si="25"/>
        <v>0</v>
      </c>
      <c r="AN103" s="62">
        <f>AM103*'allg. Daten'!$C$19</f>
        <v>0</v>
      </c>
      <c r="AO103" s="63">
        <f t="shared" si="26"/>
        <v>0</v>
      </c>
      <c r="AP103" s="62">
        <f>IF(AO103=0,0,IF($AM$4&lt;5,'allg. Daten'!$C$27,0))</f>
        <v>0</v>
      </c>
      <c r="AQ103" s="63">
        <f t="shared" si="27"/>
        <v>0</v>
      </c>
      <c r="AR103" s="64">
        <f t="shared" si="28"/>
        <v>0</v>
      </c>
      <c r="AS103" s="64">
        <f t="shared" si="29"/>
        <v>0</v>
      </c>
      <c r="AT103" s="64">
        <f t="shared" si="30"/>
        <v>0</v>
      </c>
      <c r="AU103" s="64">
        <f t="shared" si="30"/>
        <v>0</v>
      </c>
      <c r="AV103" s="64">
        <f t="shared" si="30"/>
        <v>0</v>
      </c>
      <c r="AW103" s="64">
        <f t="shared" si="31"/>
        <v>0</v>
      </c>
      <c r="AX103" s="64">
        <f t="shared" si="32"/>
        <v>0</v>
      </c>
      <c r="AY103" s="64">
        <f t="shared" si="33"/>
        <v>0</v>
      </c>
      <c r="AZ103" s="65">
        <f>IF(AY103=0,'allg. Daten'!$C$18,'allg. Daten'!$C$17)</f>
        <v>30</v>
      </c>
      <c r="BA103" s="65">
        <f>IF(AY103=0,'allg. Daten'!$C$23,'allg. Daten'!$C$22)</f>
        <v>0</v>
      </c>
      <c r="BB103" s="65">
        <f t="shared" si="34"/>
        <v>0</v>
      </c>
      <c r="BC103" s="65">
        <f t="shared" si="35"/>
        <v>0</v>
      </c>
      <c r="BD103" s="64"/>
      <c r="BE103" s="64">
        <f t="shared" si="36"/>
        <v>0</v>
      </c>
      <c r="BF103" s="66">
        <f>BE103*'allg. Daten'!$C$30</f>
        <v>0</v>
      </c>
      <c r="CD103" s="84"/>
      <c r="CE103" s="48" t="str">
        <f t="shared" si="37"/>
        <v/>
      </c>
    </row>
    <row r="104" spans="1:83" s="83" customFormat="1" ht="15" customHeight="1" x14ac:dyDescent="0.2">
      <c r="A104" s="77">
        <f t="shared" si="38"/>
        <v>95</v>
      </c>
      <c r="B104" s="78"/>
      <c r="C104" s="78"/>
      <c r="D104" s="79"/>
      <c r="E104" s="80"/>
      <c r="F104" s="73" t="str">
        <f t="shared" si="39"/>
        <v/>
      </c>
      <c r="G104" s="73"/>
      <c r="H104" s="73"/>
      <c r="I104" s="74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5"/>
      <c r="Z104" s="202"/>
      <c r="AA104" s="75"/>
      <c r="AB104" s="75"/>
      <c r="AC104" s="75"/>
      <c r="AD104" s="75"/>
      <c r="AE104" s="246" t="str">
        <f t="shared" si="40"/>
        <v>,-€</v>
      </c>
      <c r="AF104" s="76"/>
      <c r="AG104" s="71"/>
      <c r="AH104" s="61">
        <f t="shared" si="21"/>
        <v>0</v>
      </c>
      <c r="AI104" s="62">
        <f t="shared" si="22"/>
        <v>0</v>
      </c>
      <c r="AJ104" s="63">
        <f t="shared" si="23"/>
        <v>0</v>
      </c>
      <c r="AK104" s="63">
        <f t="shared" si="24"/>
        <v>0</v>
      </c>
      <c r="AL104" s="63"/>
      <c r="AM104" s="63">
        <f t="shared" si="25"/>
        <v>0</v>
      </c>
      <c r="AN104" s="62">
        <f>AM104*'allg. Daten'!$C$19</f>
        <v>0</v>
      </c>
      <c r="AO104" s="63">
        <f t="shared" si="26"/>
        <v>0</v>
      </c>
      <c r="AP104" s="62">
        <f>IF(AO104=0,0,IF($AM$4&lt;5,'allg. Daten'!$C$27,0))</f>
        <v>0</v>
      </c>
      <c r="AQ104" s="63">
        <f t="shared" si="27"/>
        <v>0</v>
      </c>
      <c r="AR104" s="64">
        <f t="shared" si="28"/>
        <v>0</v>
      </c>
      <c r="AS104" s="64">
        <f t="shared" si="29"/>
        <v>0</v>
      </c>
      <c r="AT104" s="64">
        <f t="shared" si="30"/>
        <v>0</v>
      </c>
      <c r="AU104" s="64">
        <f t="shared" si="30"/>
        <v>0</v>
      </c>
      <c r="AV104" s="64">
        <f t="shared" si="30"/>
        <v>0</v>
      </c>
      <c r="AW104" s="64">
        <f t="shared" si="31"/>
        <v>0</v>
      </c>
      <c r="AX104" s="64">
        <f t="shared" si="32"/>
        <v>0</v>
      </c>
      <c r="AY104" s="64">
        <f t="shared" si="33"/>
        <v>0</v>
      </c>
      <c r="AZ104" s="65">
        <f>IF(AY104=0,'allg. Daten'!$C$18,'allg. Daten'!$C$17)</f>
        <v>30</v>
      </c>
      <c r="BA104" s="65">
        <f>IF(AY104=0,'allg. Daten'!$C$23,'allg. Daten'!$C$22)</f>
        <v>0</v>
      </c>
      <c r="BB104" s="65">
        <f t="shared" si="34"/>
        <v>0</v>
      </c>
      <c r="BC104" s="65">
        <f t="shared" si="35"/>
        <v>0</v>
      </c>
      <c r="BD104" s="64"/>
      <c r="BE104" s="64">
        <f t="shared" si="36"/>
        <v>0</v>
      </c>
      <c r="BF104" s="66">
        <f>BE104*'allg. Daten'!$C$30</f>
        <v>0</v>
      </c>
      <c r="CD104" s="84"/>
      <c r="CE104" s="48" t="str">
        <f t="shared" si="37"/>
        <v/>
      </c>
    </row>
    <row r="105" spans="1:83" s="83" customFormat="1" ht="15" customHeight="1" x14ac:dyDescent="0.2">
      <c r="A105" s="77">
        <f t="shared" si="38"/>
        <v>96</v>
      </c>
      <c r="B105" s="78"/>
      <c r="C105" s="78"/>
      <c r="D105" s="79"/>
      <c r="E105" s="80"/>
      <c r="F105" s="73" t="str">
        <f t="shared" si="39"/>
        <v/>
      </c>
      <c r="G105" s="73"/>
      <c r="H105" s="73"/>
      <c r="I105" s="74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5"/>
      <c r="Z105" s="202"/>
      <c r="AA105" s="75"/>
      <c r="AB105" s="75"/>
      <c r="AC105" s="75"/>
      <c r="AD105" s="75"/>
      <c r="AE105" s="246" t="str">
        <f t="shared" si="40"/>
        <v>,-€</v>
      </c>
      <c r="AF105" s="76"/>
      <c r="AG105" s="71"/>
      <c r="AH105" s="61">
        <f t="shared" si="21"/>
        <v>0</v>
      </c>
      <c r="AI105" s="62">
        <f t="shared" si="22"/>
        <v>0</v>
      </c>
      <c r="AJ105" s="63">
        <f t="shared" si="23"/>
        <v>0</v>
      </c>
      <c r="AK105" s="63">
        <f t="shared" si="24"/>
        <v>0</v>
      </c>
      <c r="AL105" s="63"/>
      <c r="AM105" s="63">
        <f t="shared" si="25"/>
        <v>0</v>
      </c>
      <c r="AN105" s="62">
        <f>AM105*'allg. Daten'!$C$19</f>
        <v>0</v>
      </c>
      <c r="AO105" s="63">
        <f t="shared" si="26"/>
        <v>0</v>
      </c>
      <c r="AP105" s="62">
        <f>IF(AO105=0,0,IF($AM$4&lt;5,'allg. Daten'!$C$27,0))</f>
        <v>0</v>
      </c>
      <c r="AQ105" s="63">
        <f t="shared" si="27"/>
        <v>0</v>
      </c>
      <c r="AR105" s="64">
        <f t="shared" si="28"/>
        <v>0</v>
      </c>
      <c r="AS105" s="64">
        <f t="shared" si="29"/>
        <v>0</v>
      </c>
      <c r="AT105" s="64">
        <f t="shared" si="30"/>
        <v>0</v>
      </c>
      <c r="AU105" s="64">
        <f t="shared" si="30"/>
        <v>0</v>
      </c>
      <c r="AV105" s="64">
        <f t="shared" si="30"/>
        <v>0</v>
      </c>
      <c r="AW105" s="64">
        <f t="shared" si="31"/>
        <v>0</v>
      </c>
      <c r="AX105" s="64">
        <f t="shared" si="32"/>
        <v>0</v>
      </c>
      <c r="AY105" s="64">
        <f t="shared" si="33"/>
        <v>0</v>
      </c>
      <c r="AZ105" s="65">
        <f>IF(AY105=0,'allg. Daten'!$C$18,'allg. Daten'!$C$17)</f>
        <v>30</v>
      </c>
      <c r="BA105" s="65">
        <f>IF(AY105=0,'allg. Daten'!$C$23,'allg. Daten'!$C$22)</f>
        <v>0</v>
      </c>
      <c r="BB105" s="65">
        <f t="shared" si="34"/>
        <v>0</v>
      </c>
      <c r="BC105" s="65">
        <f t="shared" si="35"/>
        <v>0</v>
      </c>
      <c r="BD105" s="64"/>
      <c r="BE105" s="64">
        <f t="shared" si="36"/>
        <v>0</v>
      </c>
      <c r="BF105" s="66">
        <f>BE105*'allg. Daten'!$C$30</f>
        <v>0</v>
      </c>
      <c r="CD105" s="84"/>
      <c r="CE105" s="48" t="str">
        <f t="shared" si="37"/>
        <v/>
      </c>
    </row>
    <row r="106" spans="1:83" s="83" customFormat="1" ht="15" customHeight="1" x14ac:dyDescent="0.2">
      <c r="A106" s="77">
        <f t="shared" si="38"/>
        <v>97</v>
      </c>
      <c r="B106" s="78"/>
      <c r="C106" s="78"/>
      <c r="D106" s="79"/>
      <c r="E106" s="80"/>
      <c r="F106" s="73" t="str">
        <f t="shared" si="39"/>
        <v/>
      </c>
      <c r="G106" s="73"/>
      <c r="H106" s="73"/>
      <c r="I106" s="74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5"/>
      <c r="Z106" s="202"/>
      <c r="AA106" s="75"/>
      <c r="AB106" s="75"/>
      <c r="AC106" s="75"/>
      <c r="AD106" s="75"/>
      <c r="AE106" s="246" t="str">
        <f t="shared" si="40"/>
        <v>,-€</v>
      </c>
      <c r="AF106" s="76"/>
      <c r="AG106" s="71"/>
      <c r="AH106" s="61">
        <f t="shared" si="21"/>
        <v>0</v>
      </c>
      <c r="AI106" s="62">
        <f t="shared" si="22"/>
        <v>0</v>
      </c>
      <c r="AJ106" s="63">
        <f t="shared" si="23"/>
        <v>0</v>
      </c>
      <c r="AK106" s="63">
        <f t="shared" si="24"/>
        <v>0</v>
      </c>
      <c r="AL106" s="63"/>
      <c r="AM106" s="63">
        <f t="shared" si="25"/>
        <v>0</v>
      </c>
      <c r="AN106" s="62">
        <f>AM106*'allg. Daten'!$C$19</f>
        <v>0</v>
      </c>
      <c r="AO106" s="63">
        <f t="shared" si="26"/>
        <v>0</v>
      </c>
      <c r="AP106" s="62">
        <f>IF(AO106=0,0,IF($AM$4&lt;5,'allg. Daten'!$C$27,0))</f>
        <v>0</v>
      </c>
      <c r="AQ106" s="63">
        <f t="shared" si="27"/>
        <v>0</v>
      </c>
      <c r="AR106" s="64">
        <f t="shared" si="28"/>
        <v>0</v>
      </c>
      <c r="AS106" s="64">
        <f t="shared" si="29"/>
        <v>0</v>
      </c>
      <c r="AT106" s="64">
        <f t="shared" si="30"/>
        <v>0</v>
      </c>
      <c r="AU106" s="64">
        <f t="shared" si="30"/>
        <v>0</v>
      </c>
      <c r="AV106" s="64">
        <f t="shared" si="30"/>
        <v>0</v>
      </c>
      <c r="AW106" s="64">
        <f t="shared" si="31"/>
        <v>0</v>
      </c>
      <c r="AX106" s="64">
        <f t="shared" si="32"/>
        <v>0</v>
      </c>
      <c r="AY106" s="64">
        <f t="shared" si="33"/>
        <v>0</v>
      </c>
      <c r="AZ106" s="65">
        <f>IF(AY106=0,'allg. Daten'!$C$18,'allg. Daten'!$C$17)</f>
        <v>30</v>
      </c>
      <c r="BA106" s="65">
        <f>IF(AY106=0,'allg. Daten'!$C$23,'allg. Daten'!$C$22)</f>
        <v>0</v>
      </c>
      <c r="BB106" s="65">
        <f t="shared" si="34"/>
        <v>0</v>
      </c>
      <c r="BC106" s="65">
        <f t="shared" si="35"/>
        <v>0</v>
      </c>
      <c r="BD106" s="64"/>
      <c r="BE106" s="64">
        <f t="shared" si="36"/>
        <v>0</v>
      </c>
      <c r="BF106" s="66">
        <f>BE106*'allg. Daten'!$C$30</f>
        <v>0</v>
      </c>
      <c r="CD106" s="84"/>
      <c r="CE106" s="48" t="str">
        <f t="shared" si="37"/>
        <v/>
      </c>
    </row>
    <row r="107" spans="1:83" s="83" customFormat="1" ht="15" customHeight="1" x14ac:dyDescent="0.2">
      <c r="A107" s="77">
        <f t="shared" si="38"/>
        <v>98</v>
      </c>
      <c r="B107" s="78"/>
      <c r="C107" s="78"/>
      <c r="D107" s="79"/>
      <c r="E107" s="80"/>
      <c r="F107" s="73" t="str">
        <f t="shared" si="39"/>
        <v/>
      </c>
      <c r="G107" s="73"/>
      <c r="H107" s="73"/>
      <c r="I107" s="74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5"/>
      <c r="Z107" s="202"/>
      <c r="AA107" s="75"/>
      <c r="AB107" s="75"/>
      <c r="AC107" s="75"/>
      <c r="AD107" s="75"/>
      <c r="AE107" s="246" t="str">
        <f t="shared" si="40"/>
        <v>,-€</v>
      </c>
      <c r="AF107" s="76"/>
      <c r="AG107" s="71"/>
      <c r="AH107" s="61">
        <f t="shared" si="21"/>
        <v>0</v>
      </c>
      <c r="AI107" s="62">
        <f t="shared" si="22"/>
        <v>0</v>
      </c>
      <c r="AJ107" s="63">
        <f t="shared" si="23"/>
        <v>0</v>
      </c>
      <c r="AK107" s="63">
        <f t="shared" si="24"/>
        <v>0</v>
      </c>
      <c r="AL107" s="63"/>
      <c r="AM107" s="63">
        <f t="shared" si="25"/>
        <v>0</v>
      </c>
      <c r="AN107" s="62">
        <f>AM107*'allg. Daten'!$C$19</f>
        <v>0</v>
      </c>
      <c r="AO107" s="63">
        <f t="shared" si="26"/>
        <v>0</v>
      </c>
      <c r="AP107" s="62">
        <f>IF(AO107=0,0,IF($AM$4&lt;5,'allg. Daten'!$C$27,0))</f>
        <v>0</v>
      </c>
      <c r="AQ107" s="63">
        <f t="shared" si="27"/>
        <v>0</v>
      </c>
      <c r="AR107" s="64">
        <f t="shared" si="28"/>
        <v>0</v>
      </c>
      <c r="AS107" s="64">
        <f t="shared" si="29"/>
        <v>0</v>
      </c>
      <c r="AT107" s="64">
        <f t="shared" si="30"/>
        <v>0</v>
      </c>
      <c r="AU107" s="64">
        <f t="shared" si="30"/>
        <v>0</v>
      </c>
      <c r="AV107" s="64">
        <f t="shared" si="30"/>
        <v>0</v>
      </c>
      <c r="AW107" s="64">
        <f t="shared" si="31"/>
        <v>0</v>
      </c>
      <c r="AX107" s="64">
        <f t="shared" si="32"/>
        <v>0</v>
      </c>
      <c r="AY107" s="64">
        <f t="shared" si="33"/>
        <v>0</v>
      </c>
      <c r="AZ107" s="65">
        <f>IF(AY107=0,'allg. Daten'!$C$18,'allg. Daten'!$C$17)</f>
        <v>30</v>
      </c>
      <c r="BA107" s="65">
        <f>IF(AY107=0,'allg. Daten'!$C$23,'allg. Daten'!$C$22)</f>
        <v>0</v>
      </c>
      <c r="BB107" s="65">
        <f t="shared" si="34"/>
        <v>0</v>
      </c>
      <c r="BC107" s="65">
        <f t="shared" si="35"/>
        <v>0</v>
      </c>
      <c r="BD107" s="64"/>
      <c r="BE107" s="64">
        <f t="shared" si="36"/>
        <v>0</v>
      </c>
      <c r="BF107" s="66">
        <f>BE107*'allg. Daten'!$C$30</f>
        <v>0</v>
      </c>
      <c r="CD107" s="84"/>
      <c r="CE107" s="48" t="str">
        <f t="shared" si="37"/>
        <v/>
      </c>
    </row>
    <row r="108" spans="1:83" s="83" customFormat="1" ht="15" customHeight="1" x14ac:dyDescent="0.2">
      <c r="A108" s="77">
        <f>SUM(A107,1)</f>
        <v>99</v>
      </c>
      <c r="B108" s="78"/>
      <c r="C108" s="78"/>
      <c r="D108" s="79"/>
      <c r="E108" s="80"/>
      <c r="F108" s="73" t="str">
        <f t="shared" si="39"/>
        <v/>
      </c>
      <c r="G108" s="73"/>
      <c r="H108" s="73"/>
      <c r="I108" s="74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5"/>
      <c r="Z108" s="202"/>
      <c r="AA108" s="75"/>
      <c r="AB108" s="75"/>
      <c r="AC108" s="75"/>
      <c r="AD108" s="75"/>
      <c r="AE108" s="246" t="str">
        <f t="shared" si="40"/>
        <v>,-€</v>
      </c>
      <c r="AF108" s="76"/>
      <c r="AG108" s="71"/>
      <c r="AH108" s="61">
        <f t="shared" si="21"/>
        <v>0</v>
      </c>
      <c r="AI108" s="62">
        <f t="shared" si="22"/>
        <v>0</v>
      </c>
      <c r="AJ108" s="63">
        <f t="shared" si="23"/>
        <v>0</v>
      </c>
      <c r="AK108" s="63">
        <f t="shared" si="24"/>
        <v>0</v>
      </c>
      <c r="AL108" s="63"/>
      <c r="AM108" s="63">
        <f t="shared" si="25"/>
        <v>0</v>
      </c>
      <c r="AN108" s="62">
        <f>AM108*'allg. Daten'!$C$19</f>
        <v>0</v>
      </c>
      <c r="AO108" s="63">
        <f t="shared" si="26"/>
        <v>0</v>
      </c>
      <c r="AP108" s="62">
        <f>IF(AO108=0,0,IF($AM$4&lt;5,'allg. Daten'!$C$27,0))</f>
        <v>0</v>
      </c>
      <c r="AQ108" s="63">
        <f t="shared" si="27"/>
        <v>0</v>
      </c>
      <c r="AR108" s="64">
        <f t="shared" si="28"/>
        <v>0</v>
      </c>
      <c r="AS108" s="64">
        <f t="shared" si="29"/>
        <v>0</v>
      </c>
      <c r="AT108" s="64">
        <f t="shared" si="30"/>
        <v>0</v>
      </c>
      <c r="AU108" s="64">
        <f t="shared" si="30"/>
        <v>0</v>
      </c>
      <c r="AV108" s="64">
        <f t="shared" si="30"/>
        <v>0</v>
      </c>
      <c r="AW108" s="64">
        <f t="shared" si="31"/>
        <v>0</v>
      </c>
      <c r="AX108" s="64">
        <f t="shared" si="32"/>
        <v>0</v>
      </c>
      <c r="AY108" s="64">
        <f t="shared" si="33"/>
        <v>0</v>
      </c>
      <c r="AZ108" s="65">
        <f>IF(AY108=0,'allg. Daten'!$C$18,'allg. Daten'!$C$17)</f>
        <v>30</v>
      </c>
      <c r="BA108" s="65">
        <f>IF(AY108=0,'allg. Daten'!$C$23,'allg. Daten'!$C$22)</f>
        <v>0</v>
      </c>
      <c r="BB108" s="65">
        <f t="shared" si="34"/>
        <v>0</v>
      </c>
      <c r="BC108" s="65">
        <f t="shared" si="35"/>
        <v>0</v>
      </c>
      <c r="BD108" s="64"/>
      <c r="BE108" s="64">
        <f t="shared" si="36"/>
        <v>0</v>
      </c>
      <c r="BF108" s="66">
        <f>BE108*'allg. Daten'!$C$30</f>
        <v>0</v>
      </c>
      <c r="CD108" s="84"/>
      <c r="CE108" s="48" t="str">
        <f t="shared" si="37"/>
        <v/>
      </c>
    </row>
    <row r="109" spans="1:83" s="83" customFormat="1" ht="15" customHeight="1" x14ac:dyDescent="0.2">
      <c r="A109" s="77">
        <f>SUM(A108,1)</f>
        <v>100</v>
      </c>
      <c r="B109" s="78"/>
      <c r="C109" s="78"/>
      <c r="D109" s="79"/>
      <c r="E109" s="80"/>
      <c r="F109" s="73" t="str">
        <f t="shared" si="39"/>
        <v/>
      </c>
      <c r="G109" s="73"/>
      <c r="H109" s="73"/>
      <c r="I109" s="74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5"/>
      <c r="Z109" s="202"/>
      <c r="AA109" s="75"/>
      <c r="AB109" s="75"/>
      <c r="AC109" s="75"/>
      <c r="AD109" s="75"/>
      <c r="AE109" s="246" t="str">
        <f t="shared" si="40"/>
        <v>,-€</v>
      </c>
      <c r="AF109" s="76"/>
      <c r="AG109" s="71"/>
      <c r="AH109" s="61">
        <f t="shared" si="21"/>
        <v>0</v>
      </c>
      <c r="AI109" s="62">
        <f t="shared" si="22"/>
        <v>0</v>
      </c>
      <c r="AJ109" s="63">
        <f t="shared" si="23"/>
        <v>0</v>
      </c>
      <c r="AK109" s="63">
        <f t="shared" si="24"/>
        <v>0</v>
      </c>
      <c r="AL109" s="63"/>
      <c r="AM109" s="63">
        <f t="shared" si="25"/>
        <v>0</v>
      </c>
      <c r="AN109" s="62">
        <f>AM109*'allg. Daten'!$C$19</f>
        <v>0</v>
      </c>
      <c r="AO109" s="63">
        <f t="shared" si="26"/>
        <v>0</v>
      </c>
      <c r="AP109" s="62">
        <f>IF(AO109=0,0,IF($AM$4&lt;5,'allg. Daten'!$C$27,0))</f>
        <v>0</v>
      </c>
      <c r="AQ109" s="63">
        <f t="shared" si="27"/>
        <v>0</v>
      </c>
      <c r="AR109" s="64">
        <f t="shared" si="28"/>
        <v>0</v>
      </c>
      <c r="AS109" s="64">
        <f t="shared" si="29"/>
        <v>0</v>
      </c>
      <c r="AT109" s="64">
        <f t="shared" si="30"/>
        <v>0</v>
      </c>
      <c r="AU109" s="64">
        <f t="shared" si="30"/>
        <v>0</v>
      </c>
      <c r="AV109" s="64">
        <f t="shared" si="30"/>
        <v>0</v>
      </c>
      <c r="AW109" s="64">
        <f t="shared" si="31"/>
        <v>0</v>
      </c>
      <c r="AX109" s="64">
        <f t="shared" si="32"/>
        <v>0</v>
      </c>
      <c r="AY109" s="64">
        <f t="shared" si="33"/>
        <v>0</v>
      </c>
      <c r="AZ109" s="65">
        <f>IF(AY109=0,'allg. Daten'!$C$18,'allg. Daten'!$C$17)</f>
        <v>30</v>
      </c>
      <c r="BA109" s="65">
        <f>IF(AY109=0,'allg. Daten'!$C$23,'allg. Daten'!$C$22)</f>
        <v>0</v>
      </c>
      <c r="BB109" s="65">
        <f t="shared" si="34"/>
        <v>0</v>
      </c>
      <c r="BC109" s="65">
        <f t="shared" si="35"/>
        <v>0</v>
      </c>
      <c r="BD109" s="64"/>
      <c r="BE109" s="64">
        <f t="shared" si="36"/>
        <v>0</v>
      </c>
      <c r="BF109" s="66">
        <f>BE109*'allg. Daten'!$C$30</f>
        <v>0</v>
      </c>
      <c r="CD109" s="84"/>
      <c r="CE109" s="48" t="str">
        <f t="shared" si="37"/>
        <v/>
      </c>
    </row>
    <row r="110" spans="1:83" s="83" customFormat="1" ht="19.5" customHeight="1" x14ac:dyDescent="0.2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87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88"/>
      <c r="Z110" s="88"/>
      <c r="AA110" s="88"/>
      <c r="AB110" s="88"/>
      <c r="AC110" s="88"/>
      <c r="AD110" s="88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CD110" s="84"/>
      <c r="CE110" s="89"/>
    </row>
    <row r="111" spans="1:83" s="83" customFormat="1" ht="21" customHeight="1" x14ac:dyDescent="0.2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87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88"/>
      <c r="Z111" s="88"/>
      <c r="AA111" s="88"/>
      <c r="AB111" s="88"/>
      <c r="AC111" s="88"/>
      <c r="AD111" s="88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CD111" s="84"/>
      <c r="CE111" s="89"/>
    </row>
    <row r="112" spans="1:83" s="83" customFormat="1" ht="19.5" customHeight="1" x14ac:dyDescent="0.2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87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88"/>
      <c r="Z112" s="88"/>
      <c r="AA112" s="88"/>
      <c r="AB112" s="88"/>
      <c r="AC112" s="88"/>
      <c r="AD112" s="88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CD112" s="84"/>
      <c r="CE112" s="89"/>
    </row>
    <row r="113" spans="1:83" s="83" customFormat="1" ht="19.5" customHeight="1" x14ac:dyDescent="0.2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87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88"/>
      <c r="Z113" s="88"/>
      <c r="AA113" s="88"/>
      <c r="AB113" s="88"/>
      <c r="AC113" s="88"/>
      <c r="AD113" s="88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CD113" s="84"/>
      <c r="CE113" s="89"/>
    </row>
    <row r="114" spans="1:83" s="83" customFormat="1" ht="19.5" customHeight="1" x14ac:dyDescent="0.2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87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88"/>
      <c r="Z114" s="88"/>
      <c r="AA114" s="88"/>
      <c r="AB114" s="88"/>
      <c r="AC114" s="88"/>
      <c r="AD114" s="88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CD114" s="84"/>
      <c r="CE114" s="89"/>
    </row>
    <row r="115" spans="1:83" s="83" customFormat="1" ht="19.5" customHeight="1" x14ac:dyDescent="0.2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87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88"/>
      <c r="Z115" s="88"/>
      <c r="AA115" s="88"/>
      <c r="AB115" s="88"/>
      <c r="AC115" s="88"/>
      <c r="AD115" s="88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CD115" s="84"/>
      <c r="CE115" s="89"/>
    </row>
    <row r="116" spans="1:83" s="83" customFormat="1" ht="19.5" customHeight="1" x14ac:dyDescent="0.2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87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88"/>
      <c r="Z116" s="88"/>
      <c r="AA116" s="88"/>
      <c r="AB116" s="88"/>
      <c r="AC116" s="88"/>
      <c r="AD116" s="88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CD116" s="84"/>
      <c r="CE116" s="89"/>
    </row>
    <row r="117" spans="1:83" s="83" customFormat="1" ht="19.5" customHeight="1" x14ac:dyDescent="0.2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87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88"/>
      <c r="Z117" s="88"/>
      <c r="AA117" s="88"/>
      <c r="AB117" s="88"/>
      <c r="AC117" s="88"/>
      <c r="AD117" s="88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CD117" s="84"/>
      <c r="CE117" s="89"/>
    </row>
    <row r="118" spans="1:83" s="83" customFormat="1" ht="19.5" customHeight="1" x14ac:dyDescent="0.2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87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88"/>
      <c r="Z118" s="88"/>
      <c r="AA118" s="88"/>
      <c r="AB118" s="88"/>
      <c r="AC118" s="88"/>
      <c r="AD118" s="88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CD118" s="84"/>
      <c r="CE118" s="89"/>
    </row>
    <row r="119" spans="1:83" s="83" customFormat="1" ht="19.5" customHeight="1" x14ac:dyDescent="0.2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87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88"/>
      <c r="Z119" s="88"/>
      <c r="AA119" s="88"/>
      <c r="AB119" s="88"/>
      <c r="AC119" s="88"/>
      <c r="AD119" s="88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CD119" s="84"/>
      <c r="CE119" s="89"/>
    </row>
    <row r="120" spans="1:83" s="83" customFormat="1" ht="19.5" customHeight="1" x14ac:dyDescent="0.2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87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88"/>
      <c r="Z120" s="88"/>
      <c r="AA120" s="88"/>
      <c r="AB120" s="88"/>
      <c r="AC120" s="88"/>
      <c r="AD120" s="88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CD120" s="84"/>
      <c r="CE120" s="89"/>
    </row>
    <row r="121" spans="1:83" s="83" customFormat="1" ht="19.5" customHeight="1" x14ac:dyDescent="0.2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87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88"/>
      <c r="Z121" s="88"/>
      <c r="AA121" s="88"/>
      <c r="AB121" s="88"/>
      <c r="AC121" s="88"/>
      <c r="AD121" s="88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CD121" s="84"/>
      <c r="CE121" s="89"/>
    </row>
    <row r="122" spans="1:83" s="83" customFormat="1" ht="19.5" customHeight="1" x14ac:dyDescent="0.2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87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88"/>
      <c r="Z122" s="88"/>
      <c r="AA122" s="88"/>
      <c r="AB122" s="88"/>
      <c r="AC122" s="88"/>
      <c r="AD122" s="88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CD122" s="84"/>
      <c r="CE122" s="89"/>
    </row>
    <row r="123" spans="1:83" s="83" customFormat="1" ht="19.5" customHeight="1" x14ac:dyDescent="0.2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87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88"/>
      <c r="Z123" s="88"/>
      <c r="AA123" s="88"/>
      <c r="AB123" s="88"/>
      <c r="AC123" s="88"/>
      <c r="AD123" s="88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CD123" s="84"/>
      <c r="CE123" s="89"/>
    </row>
    <row r="124" spans="1:83" s="83" customFormat="1" ht="19.5" customHeight="1" x14ac:dyDescent="0.2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87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88"/>
      <c r="Z124" s="88"/>
      <c r="AA124" s="88"/>
      <c r="AB124" s="88"/>
      <c r="AC124" s="88"/>
      <c r="AD124" s="88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CD124" s="84"/>
      <c r="CE124" s="89"/>
    </row>
    <row r="125" spans="1:83" s="83" customFormat="1" ht="19.5" customHeight="1" x14ac:dyDescent="0.2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87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88"/>
      <c r="Z125" s="88"/>
      <c r="AA125" s="88"/>
      <c r="AB125" s="88"/>
      <c r="AC125" s="88"/>
      <c r="AD125" s="88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CD125" s="84"/>
      <c r="CE125" s="89"/>
    </row>
    <row r="126" spans="1:83" s="83" customFormat="1" ht="19.5" customHeight="1" x14ac:dyDescent="0.2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87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88"/>
      <c r="Z126" s="88"/>
      <c r="AA126" s="88"/>
      <c r="AB126" s="88"/>
      <c r="AC126" s="88"/>
      <c r="AD126" s="88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CD126" s="84"/>
      <c r="CE126" s="89"/>
    </row>
    <row r="127" spans="1:83" s="83" customFormat="1" ht="19.5" customHeight="1" x14ac:dyDescent="0.2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87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88"/>
      <c r="Z127" s="88"/>
      <c r="AA127" s="88"/>
      <c r="AB127" s="88"/>
      <c r="AC127" s="88"/>
      <c r="AD127" s="88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CD127" s="84"/>
      <c r="CE127" s="89"/>
    </row>
    <row r="128" spans="1:83" s="83" customFormat="1" ht="19.5" customHeight="1" x14ac:dyDescent="0.2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87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88"/>
      <c r="Z128" s="88"/>
      <c r="AA128" s="88"/>
      <c r="AB128" s="88"/>
      <c r="AC128" s="88"/>
      <c r="AD128" s="88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CD128" s="84"/>
      <c r="CE128" s="89"/>
    </row>
    <row r="129" spans="1:83" s="83" customFormat="1" x14ac:dyDescent="0.2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87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88"/>
      <c r="Z129" s="88"/>
      <c r="AA129" s="88"/>
      <c r="AB129" s="88"/>
      <c r="AC129" s="88"/>
      <c r="AD129" s="88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CD129" s="84"/>
      <c r="CE129" s="89"/>
    </row>
    <row r="130" spans="1:83" s="83" customFormat="1" x14ac:dyDescent="0.2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87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88"/>
      <c r="Z130" s="88"/>
      <c r="AA130" s="88"/>
      <c r="AB130" s="88"/>
      <c r="AC130" s="88"/>
      <c r="AD130" s="88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CD130" s="84"/>
      <c r="CE130" s="89"/>
    </row>
    <row r="131" spans="1:83" s="83" customFormat="1" x14ac:dyDescent="0.2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87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88"/>
      <c r="Z131" s="88"/>
      <c r="AA131" s="88"/>
      <c r="AB131" s="88"/>
      <c r="AC131" s="88"/>
      <c r="AD131" s="88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CD131" s="84"/>
      <c r="CE131" s="89"/>
    </row>
    <row r="132" spans="1:83" s="83" customFormat="1" x14ac:dyDescent="0.2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87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88"/>
      <c r="Z132" s="88"/>
      <c r="AA132" s="88"/>
      <c r="AB132" s="88"/>
      <c r="AC132" s="88"/>
      <c r="AD132" s="88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CD132" s="84"/>
      <c r="CE132" s="89"/>
    </row>
    <row r="133" spans="1:83" s="83" customFormat="1" x14ac:dyDescent="0.2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87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88"/>
      <c r="Z133" s="88"/>
      <c r="AA133" s="88"/>
      <c r="AB133" s="88"/>
      <c r="AC133" s="88"/>
      <c r="AD133" s="88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CD133" s="84"/>
      <c r="CE133" s="89"/>
    </row>
    <row r="134" spans="1:83" s="83" customFormat="1" x14ac:dyDescent="0.2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87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88"/>
      <c r="Z134" s="88"/>
      <c r="AA134" s="88"/>
      <c r="AB134" s="88"/>
      <c r="AC134" s="88"/>
      <c r="AD134" s="88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CD134" s="84"/>
      <c r="CE134" s="89"/>
    </row>
    <row r="135" spans="1:83" s="83" customFormat="1" x14ac:dyDescent="0.2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87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88"/>
      <c r="Z135" s="88"/>
      <c r="AA135" s="88"/>
      <c r="AB135" s="88"/>
      <c r="AC135" s="88"/>
      <c r="AD135" s="88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CD135" s="84"/>
      <c r="CE135" s="89"/>
    </row>
    <row r="136" spans="1:83" s="83" customFormat="1" x14ac:dyDescent="0.2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87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88"/>
      <c r="Z136" s="88"/>
      <c r="AA136" s="88"/>
      <c r="AB136" s="88"/>
      <c r="AC136" s="88"/>
      <c r="AD136" s="88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CD136" s="84"/>
      <c r="CE136" s="89"/>
    </row>
    <row r="137" spans="1:83" s="83" customFormat="1" x14ac:dyDescent="0.2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87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88"/>
      <c r="Z137" s="88"/>
      <c r="AA137" s="88"/>
      <c r="AB137" s="88"/>
      <c r="AC137" s="88"/>
      <c r="AD137" s="88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CD137" s="84"/>
      <c r="CE137" s="89"/>
    </row>
    <row r="138" spans="1:83" s="83" customFormat="1" x14ac:dyDescent="0.2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87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88"/>
      <c r="Z138" s="88"/>
      <c r="AA138" s="88"/>
      <c r="AB138" s="88"/>
      <c r="AC138" s="88"/>
      <c r="AD138" s="88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CD138" s="84"/>
      <c r="CE138" s="89"/>
    </row>
    <row r="139" spans="1:83" s="83" customFormat="1" x14ac:dyDescent="0.2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87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88"/>
      <c r="Z139" s="88"/>
      <c r="AA139" s="88"/>
      <c r="AB139" s="88"/>
      <c r="AC139" s="88"/>
      <c r="AD139" s="88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CD139" s="84"/>
      <c r="CE139" s="89"/>
    </row>
    <row r="140" spans="1:83" s="83" customFormat="1" x14ac:dyDescent="0.2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87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88"/>
      <c r="Z140" s="88"/>
      <c r="AA140" s="88"/>
      <c r="AB140" s="88"/>
      <c r="AC140" s="88"/>
      <c r="AD140" s="88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CD140" s="84"/>
      <c r="CE140" s="89"/>
    </row>
    <row r="141" spans="1:83" s="83" customFormat="1" x14ac:dyDescent="0.2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87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88"/>
      <c r="Z141" s="88"/>
      <c r="AA141" s="88"/>
      <c r="AB141" s="88"/>
      <c r="AC141" s="88"/>
      <c r="AD141" s="88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CD141" s="84"/>
      <c r="CE141" s="89"/>
    </row>
    <row r="142" spans="1:83" s="83" customFormat="1" x14ac:dyDescent="0.2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87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88"/>
      <c r="Z142" s="88"/>
      <c r="AA142" s="88"/>
      <c r="AB142" s="88"/>
      <c r="AC142" s="88"/>
      <c r="AD142" s="88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CD142" s="84"/>
      <c r="CE142" s="89"/>
    </row>
    <row r="143" spans="1:83" s="83" customFormat="1" x14ac:dyDescent="0.2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87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88"/>
      <c r="Z143" s="88"/>
      <c r="AA143" s="88"/>
      <c r="AB143" s="88"/>
      <c r="AC143" s="88"/>
      <c r="AD143" s="88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CD143" s="84"/>
      <c r="CE143" s="89"/>
    </row>
    <row r="144" spans="1:83" s="83" customFormat="1" x14ac:dyDescent="0.2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87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88"/>
      <c r="Z144" s="88"/>
      <c r="AA144" s="88"/>
      <c r="AB144" s="88"/>
      <c r="AC144" s="88"/>
      <c r="AD144" s="88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CD144" s="84"/>
      <c r="CE144" s="89"/>
    </row>
    <row r="145" spans="1:83" s="83" customFormat="1" x14ac:dyDescent="0.2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87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88"/>
      <c r="Z145" s="88"/>
      <c r="AA145" s="88"/>
      <c r="AB145" s="88"/>
      <c r="AC145" s="88"/>
      <c r="AD145" s="88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CD145" s="84"/>
      <c r="CE145" s="89"/>
    </row>
    <row r="146" spans="1:83" s="83" customFormat="1" x14ac:dyDescent="0.2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87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88"/>
      <c r="Z146" s="88"/>
      <c r="AA146" s="88"/>
      <c r="AB146" s="88"/>
      <c r="AC146" s="88"/>
      <c r="AD146" s="88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CD146" s="84"/>
      <c r="CE146" s="89"/>
    </row>
    <row r="147" spans="1:83" s="83" customFormat="1" x14ac:dyDescent="0.2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87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88"/>
      <c r="Z147" s="88"/>
      <c r="AA147" s="88"/>
      <c r="AB147" s="88"/>
      <c r="AC147" s="88"/>
      <c r="AD147" s="88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CD147" s="84"/>
      <c r="CE147" s="89"/>
    </row>
    <row r="148" spans="1:83" s="83" customFormat="1" x14ac:dyDescent="0.2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87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88"/>
      <c r="Z148" s="88"/>
      <c r="AA148" s="88"/>
      <c r="AB148" s="88"/>
      <c r="AC148" s="88"/>
      <c r="AD148" s="88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CD148" s="84"/>
      <c r="CE148" s="89"/>
    </row>
    <row r="149" spans="1:83" s="83" customFormat="1" x14ac:dyDescent="0.2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87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88"/>
      <c r="Z149" s="88"/>
      <c r="AA149" s="88"/>
      <c r="AB149" s="88"/>
      <c r="AC149" s="88"/>
      <c r="AD149" s="88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CD149" s="84"/>
      <c r="CE149" s="89"/>
    </row>
    <row r="150" spans="1:83" s="83" customFormat="1" x14ac:dyDescent="0.2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87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88"/>
      <c r="Z150" s="88"/>
      <c r="AA150" s="88"/>
      <c r="AB150" s="88"/>
      <c r="AC150" s="88"/>
      <c r="AD150" s="88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CD150" s="84"/>
      <c r="CE150" s="89"/>
    </row>
    <row r="151" spans="1:83" s="83" customFormat="1" x14ac:dyDescent="0.2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87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88"/>
      <c r="Z151" s="88"/>
      <c r="AA151" s="88"/>
      <c r="AB151" s="88"/>
      <c r="AC151" s="88"/>
      <c r="AD151" s="88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CD151" s="84"/>
      <c r="CE151" s="89"/>
    </row>
    <row r="152" spans="1:83" s="83" customFormat="1" x14ac:dyDescent="0.2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87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88"/>
      <c r="Z152" s="88"/>
      <c r="AA152" s="88"/>
      <c r="AB152" s="88"/>
      <c r="AC152" s="88"/>
      <c r="AD152" s="88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CD152" s="84"/>
      <c r="CE152" s="89"/>
    </row>
    <row r="153" spans="1:83" s="83" customFormat="1" x14ac:dyDescent="0.2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87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88"/>
      <c r="Z153" s="88"/>
      <c r="AA153" s="88"/>
      <c r="AB153" s="88"/>
      <c r="AC153" s="88"/>
      <c r="AD153" s="88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CD153" s="84"/>
      <c r="CE153" s="89"/>
    </row>
    <row r="154" spans="1:83" s="83" customFormat="1" x14ac:dyDescent="0.2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87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88"/>
      <c r="Z154" s="88"/>
      <c r="AA154" s="88"/>
      <c r="AB154" s="88"/>
      <c r="AC154" s="88"/>
      <c r="AD154" s="88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CD154" s="84"/>
      <c r="CE154" s="89"/>
    </row>
    <row r="155" spans="1:83" s="83" customFormat="1" x14ac:dyDescent="0.2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87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88"/>
      <c r="Z155" s="88"/>
      <c r="AA155" s="88"/>
      <c r="AB155" s="88"/>
      <c r="AC155" s="88"/>
      <c r="AD155" s="88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CD155" s="84"/>
      <c r="CE155" s="89"/>
    </row>
    <row r="156" spans="1:83" s="83" customFormat="1" x14ac:dyDescent="0.2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87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88"/>
      <c r="Z156" s="88"/>
      <c r="AA156" s="88"/>
      <c r="AB156" s="88"/>
      <c r="AC156" s="88"/>
      <c r="AD156" s="88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CD156" s="84"/>
      <c r="CE156" s="89"/>
    </row>
    <row r="157" spans="1:83" s="83" customFormat="1" x14ac:dyDescent="0.2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87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88"/>
      <c r="Z157" s="88"/>
      <c r="AA157" s="88"/>
      <c r="AB157" s="88"/>
      <c r="AC157" s="88"/>
      <c r="AD157" s="88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CD157" s="84"/>
      <c r="CE157" s="89"/>
    </row>
    <row r="158" spans="1:83" s="83" customFormat="1" x14ac:dyDescent="0.2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87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88"/>
      <c r="Z158" s="88"/>
      <c r="AA158" s="88"/>
      <c r="AB158" s="88"/>
      <c r="AC158" s="88"/>
      <c r="AD158" s="88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CD158" s="84"/>
      <c r="CE158" s="89"/>
    </row>
    <row r="159" spans="1:83" s="83" customFormat="1" x14ac:dyDescent="0.2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87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88"/>
      <c r="Z159" s="88"/>
      <c r="AA159" s="88"/>
      <c r="AB159" s="88"/>
      <c r="AC159" s="88"/>
      <c r="AD159" s="88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CD159" s="84"/>
      <c r="CE159" s="89"/>
    </row>
    <row r="160" spans="1:83" s="83" customFormat="1" x14ac:dyDescent="0.2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87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88"/>
      <c r="Z160" s="88"/>
      <c r="AA160" s="88"/>
      <c r="AB160" s="88"/>
      <c r="AC160" s="88"/>
      <c r="AD160" s="88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CD160" s="84"/>
      <c r="CE160" s="89"/>
    </row>
    <row r="161" spans="1:83" s="83" customFormat="1" x14ac:dyDescent="0.2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87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88"/>
      <c r="Z161" s="88"/>
      <c r="AA161" s="88"/>
      <c r="AB161" s="88"/>
      <c r="AC161" s="88"/>
      <c r="AD161" s="88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CD161" s="84"/>
      <c r="CE161" s="89"/>
    </row>
    <row r="162" spans="1:83" s="83" customFormat="1" x14ac:dyDescent="0.2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87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88"/>
      <c r="Z162" s="88"/>
      <c r="AA162" s="88"/>
      <c r="AB162" s="88"/>
      <c r="AC162" s="88"/>
      <c r="AD162" s="88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CD162" s="84"/>
      <c r="CE162" s="89"/>
    </row>
    <row r="163" spans="1:83" s="83" customFormat="1" x14ac:dyDescent="0.2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87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88"/>
      <c r="Z163" s="88"/>
      <c r="AA163" s="88"/>
      <c r="AB163" s="88"/>
      <c r="AC163" s="88"/>
      <c r="AD163" s="88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CD163" s="84"/>
      <c r="CE163" s="89"/>
    </row>
    <row r="164" spans="1:83" s="83" customFormat="1" x14ac:dyDescent="0.2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87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88"/>
      <c r="Z164" s="88"/>
      <c r="AA164" s="88"/>
      <c r="AB164" s="88"/>
      <c r="AC164" s="88"/>
      <c r="AD164" s="88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CD164" s="84"/>
      <c r="CE164" s="89"/>
    </row>
    <row r="165" spans="1:83" s="83" customFormat="1" x14ac:dyDescent="0.2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87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88"/>
      <c r="Z165" s="88"/>
      <c r="AA165" s="88"/>
      <c r="AB165" s="88"/>
      <c r="AC165" s="88"/>
      <c r="AD165" s="88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CD165" s="84"/>
      <c r="CE165" s="89"/>
    </row>
    <row r="166" spans="1:83" s="83" customFormat="1" x14ac:dyDescent="0.2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87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88"/>
      <c r="Z166" s="88"/>
      <c r="AA166" s="88"/>
      <c r="AB166" s="88"/>
      <c r="AC166" s="88"/>
      <c r="AD166" s="88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CD166" s="84"/>
      <c r="CE166" s="89"/>
    </row>
    <row r="167" spans="1:83" s="83" customFormat="1" x14ac:dyDescent="0.2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87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88"/>
      <c r="Z167" s="88"/>
      <c r="AA167" s="88"/>
      <c r="AB167" s="88"/>
      <c r="AC167" s="88"/>
      <c r="AD167" s="88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CD167" s="84"/>
      <c r="CE167" s="89"/>
    </row>
    <row r="168" spans="1:83" s="83" customFormat="1" x14ac:dyDescent="0.2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87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88"/>
      <c r="Z168" s="88"/>
      <c r="AA168" s="88"/>
      <c r="AB168" s="88"/>
      <c r="AC168" s="88"/>
      <c r="AD168" s="88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CD168" s="84"/>
      <c r="CE168" s="89"/>
    </row>
    <row r="169" spans="1:83" s="83" customFormat="1" x14ac:dyDescent="0.2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87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88"/>
      <c r="Z169" s="88"/>
      <c r="AA169" s="88"/>
      <c r="AB169" s="88"/>
      <c r="AC169" s="88"/>
      <c r="AD169" s="88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CD169" s="84"/>
      <c r="CE169" s="89"/>
    </row>
    <row r="170" spans="1:83" s="83" customFormat="1" x14ac:dyDescent="0.2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87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88"/>
      <c r="Z170" s="88"/>
      <c r="AA170" s="88"/>
      <c r="AB170" s="88"/>
      <c r="AC170" s="88"/>
      <c r="AD170" s="88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CD170" s="84"/>
      <c r="CE170" s="89"/>
    </row>
    <row r="171" spans="1:83" s="83" customFormat="1" x14ac:dyDescent="0.2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87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88"/>
      <c r="Z171" s="88"/>
      <c r="AA171" s="88"/>
      <c r="AB171" s="88"/>
      <c r="AC171" s="88"/>
      <c r="AD171" s="88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CD171" s="84"/>
      <c r="CE171" s="89"/>
    </row>
    <row r="172" spans="1:83" s="83" customFormat="1" x14ac:dyDescent="0.2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87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88"/>
      <c r="Z172" s="88"/>
      <c r="AA172" s="88"/>
      <c r="AB172" s="88"/>
      <c r="AC172" s="88"/>
      <c r="AD172" s="88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CD172" s="84"/>
      <c r="CE172" s="89"/>
    </row>
    <row r="173" spans="1:83" s="83" customFormat="1" x14ac:dyDescent="0.2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87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88"/>
      <c r="Z173" s="88"/>
      <c r="AA173" s="88"/>
      <c r="AB173" s="88"/>
      <c r="AC173" s="88"/>
      <c r="AD173" s="88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CD173" s="84"/>
      <c r="CE173" s="89"/>
    </row>
    <row r="174" spans="1:83" s="83" customFormat="1" x14ac:dyDescent="0.2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87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88"/>
      <c r="Z174" s="88"/>
      <c r="AA174" s="88"/>
      <c r="AB174" s="88"/>
      <c r="AC174" s="88"/>
      <c r="AD174" s="88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CD174" s="84"/>
      <c r="CE174" s="89"/>
    </row>
    <row r="175" spans="1:83" s="83" customFormat="1" x14ac:dyDescent="0.2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87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88"/>
      <c r="Z175" s="88"/>
      <c r="AA175" s="88"/>
      <c r="AB175" s="88"/>
      <c r="AC175" s="88"/>
      <c r="AD175" s="88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CD175" s="84"/>
      <c r="CE175" s="89"/>
    </row>
    <row r="176" spans="1:83" s="83" customFormat="1" x14ac:dyDescent="0.2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87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88"/>
      <c r="Z176" s="88"/>
      <c r="AA176" s="88"/>
      <c r="AB176" s="88"/>
      <c r="AC176" s="88"/>
      <c r="AD176" s="88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CD176" s="84"/>
      <c r="CE176" s="89"/>
    </row>
    <row r="177" spans="1:83" s="83" customFormat="1" x14ac:dyDescent="0.2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87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88"/>
      <c r="Z177" s="88"/>
      <c r="AA177" s="88"/>
      <c r="AB177" s="88"/>
      <c r="AC177" s="88"/>
      <c r="AD177" s="88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CD177" s="84"/>
      <c r="CE177" s="89"/>
    </row>
    <row r="178" spans="1:83" s="83" customFormat="1" x14ac:dyDescent="0.2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87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88"/>
      <c r="Z178" s="88"/>
      <c r="AA178" s="88"/>
      <c r="AB178" s="88"/>
      <c r="AC178" s="88"/>
      <c r="AD178" s="88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CD178" s="84"/>
      <c r="CE178" s="89"/>
    </row>
    <row r="179" spans="1:83" s="83" customForma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87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88"/>
      <c r="Z179" s="88"/>
      <c r="AA179" s="88"/>
      <c r="AB179" s="88"/>
      <c r="AC179" s="88"/>
      <c r="AD179" s="88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CD179" s="84"/>
      <c r="CE179" s="89"/>
    </row>
    <row r="180" spans="1:83" s="83" customFormat="1" x14ac:dyDescent="0.2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87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88"/>
      <c r="Z180" s="88"/>
      <c r="AA180" s="88"/>
      <c r="AB180" s="88"/>
      <c r="AC180" s="88"/>
      <c r="AD180" s="88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CD180" s="84"/>
      <c r="CE180" s="89"/>
    </row>
    <row r="181" spans="1:83" s="83" customFormat="1" x14ac:dyDescent="0.2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87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88"/>
      <c r="Z181" s="88"/>
      <c r="AA181" s="88"/>
      <c r="AB181" s="88"/>
      <c r="AC181" s="88"/>
      <c r="AD181" s="88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CD181" s="84"/>
      <c r="CE181" s="89"/>
    </row>
    <row r="182" spans="1:83" s="83" customFormat="1" x14ac:dyDescent="0.2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87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88"/>
      <c r="Z182" s="88"/>
      <c r="AA182" s="88"/>
      <c r="AB182" s="88"/>
      <c r="AC182" s="88"/>
      <c r="AD182" s="88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CD182" s="84"/>
      <c r="CE182" s="89"/>
    </row>
    <row r="183" spans="1:83" s="83" customFormat="1" x14ac:dyDescent="0.2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87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88"/>
      <c r="Z183" s="88"/>
      <c r="AA183" s="88"/>
      <c r="AB183" s="88"/>
      <c r="AC183" s="88"/>
      <c r="AD183" s="88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CD183" s="84"/>
      <c r="CE183" s="89"/>
    </row>
    <row r="184" spans="1:83" s="83" customFormat="1" x14ac:dyDescent="0.2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87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88"/>
      <c r="Z184" s="88"/>
      <c r="AA184" s="88"/>
      <c r="AB184" s="88"/>
      <c r="AC184" s="88"/>
      <c r="AD184" s="88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CD184" s="84"/>
      <c r="CE184" s="89"/>
    </row>
    <row r="185" spans="1:83" s="83" customFormat="1" x14ac:dyDescent="0.2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87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88"/>
      <c r="Z185" s="88"/>
      <c r="AA185" s="88"/>
      <c r="AB185" s="88"/>
      <c r="AC185" s="88"/>
      <c r="AD185" s="88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CD185" s="84"/>
      <c r="CE185" s="89"/>
    </row>
    <row r="186" spans="1:83" s="83" customFormat="1" x14ac:dyDescent="0.2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87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88"/>
      <c r="Z186" s="88"/>
      <c r="AA186" s="88"/>
      <c r="AB186" s="88"/>
      <c r="AC186" s="88"/>
      <c r="AD186" s="88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CD186" s="84"/>
      <c r="CE186" s="89"/>
    </row>
    <row r="187" spans="1:83" s="83" customFormat="1" x14ac:dyDescent="0.2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87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88"/>
      <c r="Z187" s="88"/>
      <c r="AA187" s="88"/>
      <c r="AB187" s="88"/>
      <c r="AC187" s="88"/>
      <c r="AD187" s="88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CD187" s="84"/>
      <c r="CE187" s="89"/>
    </row>
    <row r="188" spans="1:83" s="83" customFormat="1" x14ac:dyDescent="0.2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87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88"/>
      <c r="Z188" s="88"/>
      <c r="AA188" s="88"/>
      <c r="AB188" s="88"/>
      <c r="AC188" s="88"/>
      <c r="AD188" s="88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CD188" s="84"/>
      <c r="CE188" s="89"/>
    </row>
    <row r="189" spans="1:83" s="83" customForma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87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88"/>
      <c r="Z189" s="88"/>
      <c r="AA189" s="88"/>
      <c r="AB189" s="88"/>
      <c r="AC189" s="88"/>
      <c r="AD189" s="88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CD189" s="84"/>
      <c r="CE189" s="89"/>
    </row>
    <row r="190" spans="1:83" s="83" customFormat="1" x14ac:dyDescent="0.2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87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88"/>
      <c r="Z190" s="88"/>
      <c r="AA190" s="88"/>
      <c r="AB190" s="88"/>
      <c r="AC190" s="88"/>
      <c r="AD190" s="88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CD190" s="84"/>
      <c r="CE190" s="89"/>
    </row>
    <row r="191" spans="1:83" s="83" customFormat="1" x14ac:dyDescent="0.2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87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88"/>
      <c r="Z191" s="88"/>
      <c r="AA191" s="88"/>
      <c r="AB191" s="88"/>
      <c r="AC191" s="88"/>
      <c r="AD191" s="88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CD191" s="84"/>
      <c r="CE191" s="89"/>
    </row>
    <row r="192" spans="1:83" s="83" customFormat="1" x14ac:dyDescent="0.2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87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88"/>
      <c r="Z192" s="88"/>
      <c r="AA192" s="88"/>
      <c r="AB192" s="88"/>
      <c r="AC192" s="88"/>
      <c r="AD192" s="88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CD192" s="84"/>
      <c r="CE192" s="89"/>
    </row>
    <row r="193" spans="1:83" s="83" customFormat="1" x14ac:dyDescent="0.2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87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88"/>
      <c r="Z193" s="88"/>
      <c r="AA193" s="88"/>
      <c r="AB193" s="88"/>
      <c r="AC193" s="88"/>
      <c r="AD193" s="88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CD193" s="84"/>
      <c r="CE193" s="89"/>
    </row>
    <row r="194" spans="1:83" s="83" customForma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87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88"/>
      <c r="Z194" s="88"/>
      <c r="AA194" s="88"/>
      <c r="AB194" s="88"/>
      <c r="AC194" s="88"/>
      <c r="AD194" s="88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CD194" s="84"/>
      <c r="CE194" s="89"/>
    </row>
    <row r="195" spans="1:83" s="83" customFormat="1" x14ac:dyDescent="0.2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87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88"/>
      <c r="Z195" s="88"/>
      <c r="AA195" s="88"/>
      <c r="AB195" s="88"/>
      <c r="AC195" s="88"/>
      <c r="AD195" s="88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CD195" s="84"/>
      <c r="CE195" s="89"/>
    </row>
    <row r="196" spans="1:83" s="83" customFormat="1" x14ac:dyDescent="0.2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87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88"/>
      <c r="Z196" s="88"/>
      <c r="AA196" s="88"/>
      <c r="AB196" s="88"/>
      <c r="AC196" s="88"/>
      <c r="AD196" s="88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CD196" s="84"/>
      <c r="CE196" s="89"/>
    </row>
    <row r="197" spans="1:83" s="83" customFormat="1" x14ac:dyDescent="0.2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87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88"/>
      <c r="Z197" s="88"/>
      <c r="AA197" s="88"/>
      <c r="AB197" s="88"/>
      <c r="AC197" s="88"/>
      <c r="AD197" s="88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CD197" s="84"/>
      <c r="CE197" s="89"/>
    </row>
    <row r="198" spans="1:83" s="83" customFormat="1" x14ac:dyDescent="0.2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87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88"/>
      <c r="Z198" s="88"/>
      <c r="AA198" s="88"/>
      <c r="AB198" s="88"/>
      <c r="AC198" s="88"/>
      <c r="AD198" s="88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CD198" s="84"/>
      <c r="CE198" s="89"/>
    </row>
    <row r="199" spans="1:83" s="83" customFormat="1" x14ac:dyDescent="0.2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87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88"/>
      <c r="Z199" s="88"/>
      <c r="AA199" s="88"/>
      <c r="AB199" s="88"/>
      <c r="AC199" s="88"/>
      <c r="AD199" s="88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CD199" s="84"/>
      <c r="CE199" s="89"/>
    </row>
    <row r="200" spans="1:83" s="83" customFormat="1" x14ac:dyDescent="0.2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87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88"/>
      <c r="Z200" s="88"/>
      <c r="AA200" s="88"/>
      <c r="AB200" s="88"/>
      <c r="AC200" s="88"/>
      <c r="AD200" s="88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CD200" s="84"/>
      <c r="CE200" s="89"/>
    </row>
    <row r="201" spans="1:83" s="83" customFormat="1" x14ac:dyDescent="0.2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87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88"/>
      <c r="Z201" s="88"/>
      <c r="AA201" s="88"/>
      <c r="AB201" s="88"/>
      <c r="AC201" s="88"/>
      <c r="AD201" s="88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CD201" s="84"/>
      <c r="CE201" s="89"/>
    </row>
    <row r="202" spans="1:83" s="83" customFormat="1" x14ac:dyDescent="0.2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87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88"/>
      <c r="Z202" s="88"/>
      <c r="AA202" s="88"/>
      <c r="AB202" s="88"/>
      <c r="AC202" s="88"/>
      <c r="AD202" s="88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CD202" s="84"/>
      <c r="CE202" s="89"/>
    </row>
    <row r="203" spans="1:83" s="83" customFormat="1" x14ac:dyDescent="0.2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87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88"/>
      <c r="Z203" s="88"/>
      <c r="AA203" s="88"/>
      <c r="AB203" s="88"/>
      <c r="AC203" s="88"/>
      <c r="AD203" s="88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CD203" s="84"/>
      <c r="CE203" s="89"/>
    </row>
    <row r="204" spans="1:83" s="83" customFormat="1" x14ac:dyDescent="0.2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87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88"/>
      <c r="Z204" s="88"/>
      <c r="AA204" s="88"/>
      <c r="AB204" s="88"/>
      <c r="AC204" s="88"/>
      <c r="AD204" s="88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CD204" s="84"/>
      <c r="CE204" s="89"/>
    </row>
    <row r="205" spans="1:83" s="83" customFormat="1" x14ac:dyDescent="0.2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87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88"/>
      <c r="Z205" s="88"/>
      <c r="AA205" s="88"/>
      <c r="AB205" s="88"/>
      <c r="AC205" s="88"/>
      <c r="AD205" s="88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CD205" s="84"/>
      <c r="CE205" s="89"/>
    </row>
    <row r="206" spans="1:83" s="83" customFormat="1" x14ac:dyDescent="0.2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87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88"/>
      <c r="Z206" s="88"/>
      <c r="AA206" s="88"/>
      <c r="AB206" s="88"/>
      <c r="AC206" s="88"/>
      <c r="AD206" s="88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CD206" s="84"/>
      <c r="CE206" s="89"/>
    </row>
    <row r="207" spans="1:83" s="83" customFormat="1" x14ac:dyDescent="0.2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87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88"/>
      <c r="Z207" s="88"/>
      <c r="AA207" s="88"/>
      <c r="AB207" s="88"/>
      <c r="AC207" s="88"/>
      <c r="AD207" s="88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CD207" s="84"/>
      <c r="CE207" s="89"/>
    </row>
    <row r="208" spans="1:83" s="83" customFormat="1" x14ac:dyDescent="0.2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87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88"/>
      <c r="Z208" s="88"/>
      <c r="AA208" s="88"/>
      <c r="AB208" s="88"/>
      <c r="AC208" s="88"/>
      <c r="AD208" s="88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CD208" s="84"/>
      <c r="CE208" s="89"/>
    </row>
    <row r="209" spans="1:83" s="83" customFormat="1" x14ac:dyDescent="0.2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87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88"/>
      <c r="Z209" s="88"/>
      <c r="AA209" s="88"/>
      <c r="AB209" s="88"/>
      <c r="AC209" s="88"/>
      <c r="AD209" s="88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CD209" s="84"/>
      <c r="CE209" s="89"/>
    </row>
    <row r="210" spans="1:83" s="83" customFormat="1" x14ac:dyDescent="0.2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87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88"/>
      <c r="Z210" s="88"/>
      <c r="AA210" s="88"/>
      <c r="AB210" s="88"/>
      <c r="AC210" s="88"/>
      <c r="AD210" s="88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CD210" s="84"/>
      <c r="CE210" s="89"/>
    </row>
    <row r="211" spans="1:83" s="83" customFormat="1" x14ac:dyDescent="0.2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87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88"/>
      <c r="Z211" s="88"/>
      <c r="AA211" s="88"/>
      <c r="AB211" s="88"/>
      <c r="AC211" s="88"/>
      <c r="AD211" s="88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CD211" s="84"/>
      <c r="CE211" s="89"/>
    </row>
    <row r="212" spans="1:83" s="83" customFormat="1" x14ac:dyDescent="0.2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87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88"/>
      <c r="Z212" s="88"/>
      <c r="AA212" s="88"/>
      <c r="AB212" s="88"/>
      <c r="AC212" s="88"/>
      <c r="AD212" s="88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CD212" s="84"/>
      <c r="CE212" s="89"/>
    </row>
    <row r="213" spans="1:83" s="83" customFormat="1" x14ac:dyDescent="0.2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87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88"/>
      <c r="Z213" s="88"/>
      <c r="AA213" s="88"/>
      <c r="AB213" s="88"/>
      <c r="AC213" s="88"/>
      <c r="AD213" s="88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CD213" s="84"/>
      <c r="CE213" s="89"/>
    </row>
    <row r="214" spans="1:83" s="83" customFormat="1" x14ac:dyDescent="0.2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87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88"/>
      <c r="Z214" s="88"/>
      <c r="AA214" s="88"/>
      <c r="AB214" s="88"/>
      <c r="AC214" s="88"/>
      <c r="AD214" s="88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CD214" s="84"/>
      <c r="CE214" s="89"/>
    </row>
    <row r="215" spans="1:83" s="83" customFormat="1" x14ac:dyDescent="0.2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87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88"/>
      <c r="Z215" s="88"/>
      <c r="AA215" s="88"/>
      <c r="AB215" s="88"/>
      <c r="AC215" s="88"/>
      <c r="AD215" s="88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CD215" s="84"/>
      <c r="CE215" s="89"/>
    </row>
    <row r="216" spans="1:83" s="83" customFormat="1" x14ac:dyDescent="0.2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87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88"/>
      <c r="Z216" s="88"/>
      <c r="AA216" s="88"/>
      <c r="AB216" s="88"/>
      <c r="AC216" s="88"/>
      <c r="AD216" s="88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CD216" s="84"/>
      <c r="CE216" s="89"/>
    </row>
    <row r="217" spans="1:83" s="83" customFormat="1" x14ac:dyDescent="0.2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87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88"/>
      <c r="Z217" s="88"/>
      <c r="AA217" s="88"/>
      <c r="AB217" s="88"/>
      <c r="AC217" s="88"/>
      <c r="AD217" s="88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CD217" s="84"/>
      <c r="CE217" s="89"/>
    </row>
    <row r="218" spans="1:83" s="83" customFormat="1" x14ac:dyDescent="0.2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87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88"/>
      <c r="Z218" s="88"/>
      <c r="AA218" s="88"/>
      <c r="AB218" s="88"/>
      <c r="AC218" s="88"/>
      <c r="AD218" s="88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CD218" s="84"/>
      <c r="CE218" s="89"/>
    </row>
    <row r="219" spans="1:83" s="83" customFormat="1" x14ac:dyDescent="0.2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87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88"/>
      <c r="Z219" s="88"/>
      <c r="AA219" s="88"/>
      <c r="AB219" s="88"/>
      <c r="AC219" s="88"/>
      <c r="AD219" s="88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CD219" s="84"/>
      <c r="CE219" s="89"/>
    </row>
    <row r="220" spans="1:83" s="83" customFormat="1" x14ac:dyDescent="0.2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87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88"/>
      <c r="Z220" s="88"/>
      <c r="AA220" s="88"/>
      <c r="AB220" s="88"/>
      <c r="AC220" s="88"/>
      <c r="AD220" s="88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CD220" s="84"/>
      <c r="CE220" s="89"/>
    </row>
    <row r="221" spans="1:83" s="83" customFormat="1" x14ac:dyDescent="0.2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87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88"/>
      <c r="Z221" s="88"/>
      <c r="AA221" s="88"/>
      <c r="AB221" s="88"/>
      <c r="AC221" s="88"/>
      <c r="AD221" s="88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CD221" s="84"/>
      <c r="CE221" s="89"/>
    </row>
    <row r="222" spans="1:83" s="83" customFormat="1" x14ac:dyDescent="0.2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87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88"/>
      <c r="Z222" s="88"/>
      <c r="AA222" s="88"/>
      <c r="AB222" s="88"/>
      <c r="AC222" s="88"/>
      <c r="AD222" s="88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CD222" s="84"/>
      <c r="CE222" s="89"/>
    </row>
    <row r="223" spans="1:83" s="83" customFormat="1" x14ac:dyDescent="0.2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87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88"/>
      <c r="Z223" s="88"/>
      <c r="AA223" s="88"/>
      <c r="AB223" s="88"/>
      <c r="AC223" s="88"/>
      <c r="AD223" s="88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CD223" s="84"/>
      <c r="CE223" s="89"/>
    </row>
    <row r="224" spans="1:83" s="83" customFormat="1" x14ac:dyDescent="0.2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87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88"/>
      <c r="Z224" s="88"/>
      <c r="AA224" s="88"/>
      <c r="AB224" s="88"/>
      <c r="AC224" s="88"/>
      <c r="AD224" s="88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CD224" s="84"/>
      <c r="CE224" s="89"/>
    </row>
    <row r="225" spans="1:83" s="83" customFormat="1" x14ac:dyDescent="0.2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87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88"/>
      <c r="Z225" s="88"/>
      <c r="AA225" s="88"/>
      <c r="AB225" s="88"/>
      <c r="AC225" s="88"/>
      <c r="AD225" s="88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CD225" s="84"/>
      <c r="CE225" s="89"/>
    </row>
    <row r="226" spans="1:83" s="83" customFormat="1" x14ac:dyDescent="0.2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87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88"/>
      <c r="Z226" s="88"/>
      <c r="AA226" s="88"/>
      <c r="AB226" s="88"/>
      <c r="AC226" s="88"/>
      <c r="AD226" s="88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CD226" s="84"/>
      <c r="CE226" s="89"/>
    </row>
    <row r="227" spans="1:83" s="83" customFormat="1" x14ac:dyDescent="0.2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87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88"/>
      <c r="Z227" s="88"/>
      <c r="AA227" s="88"/>
      <c r="AB227" s="88"/>
      <c r="AC227" s="88"/>
      <c r="AD227" s="88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CD227" s="84"/>
      <c r="CE227" s="89"/>
    </row>
    <row r="228" spans="1:83" s="83" customFormat="1" x14ac:dyDescent="0.2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87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88"/>
      <c r="Z228" s="88"/>
      <c r="AA228" s="88"/>
      <c r="AB228" s="88"/>
      <c r="AC228" s="88"/>
      <c r="AD228" s="88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CD228" s="84"/>
      <c r="CE228" s="89"/>
    </row>
    <row r="229" spans="1:83" s="83" customFormat="1" x14ac:dyDescent="0.2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87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88"/>
      <c r="Z229" s="88"/>
      <c r="AA229" s="88"/>
      <c r="AB229" s="88"/>
      <c r="AC229" s="88"/>
      <c r="AD229" s="88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CD229" s="84"/>
      <c r="CE229" s="89"/>
    </row>
    <row r="230" spans="1:83" s="83" customFormat="1" x14ac:dyDescent="0.2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87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88"/>
      <c r="Z230" s="88"/>
      <c r="AA230" s="88"/>
      <c r="AB230" s="88"/>
      <c r="AC230" s="88"/>
      <c r="AD230" s="88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CD230" s="84"/>
      <c r="CE230" s="89"/>
    </row>
    <row r="231" spans="1:83" s="83" customFormat="1" x14ac:dyDescent="0.2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87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88"/>
      <c r="Z231" s="88"/>
      <c r="AA231" s="88"/>
      <c r="AB231" s="88"/>
      <c r="AC231" s="88"/>
      <c r="AD231" s="88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CD231" s="84"/>
      <c r="CE231" s="89"/>
    </row>
    <row r="232" spans="1:83" s="83" customFormat="1" x14ac:dyDescent="0.2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87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88"/>
      <c r="Z232" s="88"/>
      <c r="AA232" s="88"/>
      <c r="AB232" s="88"/>
      <c r="AC232" s="88"/>
      <c r="AD232" s="88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CD232" s="84"/>
      <c r="CE232" s="89"/>
    </row>
    <row r="233" spans="1:83" s="83" customFormat="1" x14ac:dyDescent="0.2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87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88"/>
      <c r="Z233" s="88"/>
      <c r="AA233" s="88"/>
      <c r="AB233" s="88"/>
      <c r="AC233" s="88"/>
      <c r="AD233" s="88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CD233" s="84"/>
      <c r="CE233" s="89"/>
    </row>
    <row r="234" spans="1:83" s="83" customFormat="1" x14ac:dyDescent="0.2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87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88"/>
      <c r="Z234" s="88"/>
      <c r="AA234" s="88"/>
      <c r="AB234" s="88"/>
      <c r="AC234" s="88"/>
      <c r="AD234" s="88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CD234" s="84"/>
      <c r="CE234" s="89"/>
    </row>
    <row r="235" spans="1:83" s="83" customFormat="1" x14ac:dyDescent="0.2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87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88"/>
      <c r="Z235" s="88"/>
      <c r="AA235" s="88"/>
      <c r="AB235" s="88"/>
      <c r="AC235" s="88"/>
      <c r="AD235" s="88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CD235" s="84"/>
      <c r="CE235" s="89"/>
    </row>
    <row r="236" spans="1:83" s="83" customFormat="1" x14ac:dyDescent="0.2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87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88"/>
      <c r="Z236" s="88"/>
      <c r="AA236" s="88"/>
      <c r="AB236" s="88"/>
      <c r="AC236" s="88"/>
      <c r="AD236" s="88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CD236" s="84"/>
      <c r="CE236" s="89"/>
    </row>
    <row r="237" spans="1:83" s="83" customFormat="1" x14ac:dyDescent="0.2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87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88"/>
      <c r="Z237" s="88"/>
      <c r="AA237" s="88"/>
      <c r="AB237" s="88"/>
      <c r="AC237" s="88"/>
      <c r="AD237" s="88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CD237" s="84"/>
      <c r="CE237" s="89"/>
    </row>
    <row r="238" spans="1:83" s="83" customFormat="1" x14ac:dyDescent="0.2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87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88"/>
      <c r="Z238" s="88"/>
      <c r="AA238" s="88"/>
      <c r="AB238" s="88"/>
      <c r="AC238" s="88"/>
      <c r="AD238" s="88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CD238" s="84"/>
      <c r="CE238" s="89"/>
    </row>
    <row r="239" spans="1:83" s="83" customFormat="1" x14ac:dyDescent="0.2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87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88"/>
      <c r="Z239" s="88"/>
      <c r="AA239" s="88"/>
      <c r="AB239" s="88"/>
      <c r="AC239" s="88"/>
      <c r="AD239" s="88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CD239" s="84"/>
      <c r="CE239" s="89"/>
    </row>
    <row r="240" spans="1:83" s="83" customFormat="1" x14ac:dyDescent="0.2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87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88"/>
      <c r="Z240" s="88"/>
      <c r="AA240" s="88"/>
      <c r="AB240" s="88"/>
      <c r="AC240" s="88"/>
      <c r="AD240" s="88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CD240" s="84"/>
      <c r="CE240" s="89"/>
    </row>
    <row r="241" spans="1:83" s="83" customFormat="1" x14ac:dyDescent="0.2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87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88"/>
      <c r="Z241" s="88"/>
      <c r="AA241" s="88"/>
      <c r="AB241" s="88"/>
      <c r="AC241" s="88"/>
      <c r="AD241" s="88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CD241" s="84"/>
      <c r="CE241" s="89"/>
    </row>
    <row r="242" spans="1:83" s="83" customFormat="1" x14ac:dyDescent="0.2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87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88"/>
      <c r="Z242" s="88"/>
      <c r="AA242" s="88"/>
      <c r="AB242" s="88"/>
      <c r="AC242" s="88"/>
      <c r="AD242" s="88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CD242" s="84"/>
      <c r="CE242" s="89"/>
    </row>
    <row r="243" spans="1:83" s="83" customFormat="1" x14ac:dyDescent="0.2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87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88"/>
      <c r="Z243" s="88"/>
      <c r="AA243" s="88"/>
      <c r="AB243" s="88"/>
      <c r="AC243" s="88"/>
      <c r="AD243" s="88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CD243" s="84"/>
      <c r="CE243" s="89"/>
    </row>
    <row r="244" spans="1:83" s="83" customFormat="1" x14ac:dyDescent="0.2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87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88"/>
      <c r="Z244" s="88"/>
      <c r="AA244" s="88"/>
      <c r="AB244" s="88"/>
      <c r="AC244" s="88"/>
      <c r="AD244" s="88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CD244" s="84"/>
      <c r="CE244" s="89"/>
    </row>
    <row r="245" spans="1:83" s="83" customFormat="1" x14ac:dyDescent="0.2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87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88"/>
      <c r="Z245" s="88"/>
      <c r="AA245" s="88"/>
      <c r="AB245" s="88"/>
      <c r="AC245" s="88"/>
      <c r="AD245" s="88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CD245" s="84"/>
      <c r="CE245" s="89"/>
    </row>
    <row r="246" spans="1:83" s="83" customFormat="1" x14ac:dyDescent="0.2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87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88"/>
      <c r="Z246" s="88"/>
      <c r="AA246" s="88"/>
      <c r="AB246" s="88"/>
      <c r="AC246" s="88"/>
      <c r="AD246" s="88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CD246" s="84"/>
      <c r="CE246" s="89"/>
    </row>
    <row r="247" spans="1:83" s="83" customFormat="1" x14ac:dyDescent="0.2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87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88"/>
      <c r="Z247" s="88"/>
      <c r="AA247" s="88"/>
      <c r="AB247" s="88"/>
      <c r="AC247" s="88"/>
      <c r="AD247" s="88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CD247" s="84"/>
      <c r="CE247" s="89"/>
    </row>
    <row r="248" spans="1:83" s="83" customFormat="1" x14ac:dyDescent="0.2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87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88"/>
      <c r="Z248" s="88"/>
      <c r="AA248" s="88"/>
      <c r="AB248" s="88"/>
      <c r="AC248" s="88"/>
      <c r="AD248" s="88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CD248" s="84"/>
      <c r="CE248" s="89"/>
    </row>
    <row r="249" spans="1:83" s="83" customFormat="1" x14ac:dyDescent="0.2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87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88"/>
      <c r="Z249" s="88"/>
      <c r="AA249" s="88"/>
      <c r="AB249" s="88"/>
      <c r="AC249" s="88"/>
      <c r="AD249" s="88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CD249" s="84"/>
      <c r="CE249" s="89"/>
    </row>
    <row r="250" spans="1:83" s="83" customFormat="1" x14ac:dyDescent="0.2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87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88"/>
      <c r="Z250" s="88"/>
      <c r="AA250" s="88"/>
      <c r="AB250" s="88"/>
      <c r="AC250" s="88"/>
      <c r="AD250" s="88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CD250" s="84"/>
      <c r="CE250" s="89"/>
    </row>
    <row r="251" spans="1:83" s="83" customFormat="1" x14ac:dyDescent="0.2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87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88"/>
      <c r="Z251" s="88"/>
      <c r="AA251" s="88"/>
      <c r="AB251" s="88"/>
      <c r="AC251" s="88"/>
      <c r="AD251" s="88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CD251" s="84"/>
      <c r="CE251" s="89"/>
    </row>
    <row r="252" spans="1:83" s="83" customFormat="1" x14ac:dyDescent="0.2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87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88"/>
      <c r="Z252" s="88"/>
      <c r="AA252" s="88"/>
      <c r="AB252" s="88"/>
      <c r="AC252" s="88"/>
      <c r="AD252" s="88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CD252" s="84"/>
      <c r="CE252" s="89"/>
    </row>
    <row r="253" spans="1:83" s="83" customFormat="1" x14ac:dyDescent="0.2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87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88"/>
      <c r="Z253" s="88"/>
      <c r="AA253" s="88"/>
      <c r="AB253" s="88"/>
      <c r="AC253" s="88"/>
      <c r="AD253" s="88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CD253" s="84"/>
      <c r="CE253" s="89"/>
    </row>
    <row r="254" spans="1:83" s="83" customFormat="1" x14ac:dyDescent="0.2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87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88"/>
      <c r="Z254" s="88"/>
      <c r="AA254" s="88"/>
      <c r="AB254" s="88"/>
      <c r="AC254" s="88"/>
      <c r="AD254" s="88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CD254" s="84"/>
      <c r="CE254" s="89"/>
    </row>
    <row r="255" spans="1:83" s="83" customFormat="1" x14ac:dyDescent="0.2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87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88"/>
      <c r="Z255" s="88"/>
      <c r="AA255" s="88"/>
      <c r="AB255" s="88"/>
      <c r="AC255" s="88"/>
      <c r="AD255" s="88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CD255" s="84"/>
      <c r="CE255" s="89"/>
    </row>
    <row r="256" spans="1:83" s="83" customFormat="1" x14ac:dyDescent="0.2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87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88"/>
      <c r="Z256" s="88"/>
      <c r="AA256" s="88"/>
      <c r="AB256" s="88"/>
      <c r="AC256" s="88"/>
      <c r="AD256" s="88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CD256" s="84"/>
      <c r="CE256" s="89"/>
    </row>
    <row r="257" spans="1:83" s="83" customFormat="1" x14ac:dyDescent="0.2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87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88"/>
      <c r="Z257" s="88"/>
      <c r="AA257" s="88"/>
      <c r="AB257" s="88"/>
      <c r="AC257" s="88"/>
      <c r="AD257" s="88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CD257" s="84"/>
      <c r="CE257" s="89"/>
    </row>
    <row r="258" spans="1:83" s="83" customFormat="1" x14ac:dyDescent="0.2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87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88"/>
      <c r="Z258" s="88"/>
      <c r="AA258" s="88"/>
      <c r="AB258" s="88"/>
      <c r="AC258" s="88"/>
      <c r="AD258" s="88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CD258" s="84"/>
      <c r="CE258" s="89"/>
    </row>
    <row r="259" spans="1:83" s="83" customFormat="1" x14ac:dyDescent="0.2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87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88"/>
      <c r="Z259" s="88"/>
      <c r="AA259" s="88"/>
      <c r="AB259" s="88"/>
      <c r="AC259" s="88"/>
      <c r="AD259" s="88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CD259" s="84"/>
      <c r="CE259" s="89"/>
    </row>
    <row r="260" spans="1:83" s="83" customFormat="1" x14ac:dyDescent="0.2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87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88"/>
      <c r="Z260" s="88"/>
      <c r="AA260" s="88"/>
      <c r="AB260" s="88"/>
      <c r="AC260" s="88"/>
      <c r="AD260" s="88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CD260" s="84"/>
      <c r="CE260" s="89"/>
    </row>
    <row r="261" spans="1:83" s="83" customFormat="1" x14ac:dyDescent="0.2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87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88"/>
      <c r="Z261" s="88"/>
      <c r="AA261" s="88"/>
      <c r="AB261" s="88"/>
      <c r="AC261" s="88"/>
      <c r="AD261" s="88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CD261" s="84"/>
      <c r="CE261" s="89"/>
    </row>
    <row r="262" spans="1:83" s="83" customFormat="1" x14ac:dyDescent="0.2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87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88"/>
      <c r="Z262" s="88"/>
      <c r="AA262" s="88"/>
      <c r="AB262" s="88"/>
      <c r="AC262" s="88"/>
      <c r="AD262" s="88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CD262" s="84"/>
      <c r="CE262" s="89"/>
    </row>
    <row r="263" spans="1:83" s="83" customFormat="1" x14ac:dyDescent="0.2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87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88"/>
      <c r="Z263" s="88"/>
      <c r="AA263" s="88"/>
      <c r="AB263" s="88"/>
      <c r="AC263" s="88"/>
      <c r="AD263" s="88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CD263" s="84"/>
      <c r="CE263" s="89"/>
    </row>
    <row r="264" spans="1:83" s="83" customFormat="1" x14ac:dyDescent="0.2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87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88"/>
      <c r="Z264" s="88"/>
      <c r="AA264" s="88"/>
      <c r="AB264" s="88"/>
      <c r="AC264" s="88"/>
      <c r="AD264" s="88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CD264" s="84"/>
      <c r="CE264" s="89"/>
    </row>
    <row r="265" spans="1:83" s="83" customFormat="1" x14ac:dyDescent="0.2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87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88"/>
      <c r="Z265" s="88"/>
      <c r="AA265" s="88"/>
      <c r="AB265" s="88"/>
      <c r="AC265" s="88"/>
      <c r="AD265" s="88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CD265" s="84"/>
      <c r="CE265" s="89"/>
    </row>
    <row r="266" spans="1:83" s="83" customFormat="1" x14ac:dyDescent="0.2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87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88"/>
      <c r="Z266" s="88"/>
      <c r="AA266" s="88"/>
      <c r="AB266" s="88"/>
      <c r="AC266" s="88"/>
      <c r="AD266" s="88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CD266" s="84"/>
      <c r="CE266" s="89"/>
    </row>
    <row r="267" spans="1:83" s="83" customFormat="1" x14ac:dyDescent="0.2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87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88"/>
      <c r="Z267" s="88"/>
      <c r="AA267" s="88"/>
      <c r="AB267" s="88"/>
      <c r="AC267" s="88"/>
      <c r="AD267" s="88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CD267" s="84"/>
      <c r="CE267" s="89"/>
    </row>
    <row r="268" spans="1:83" s="83" customFormat="1" x14ac:dyDescent="0.2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87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88"/>
      <c r="Z268" s="88"/>
      <c r="AA268" s="88"/>
      <c r="AB268" s="88"/>
      <c r="AC268" s="88"/>
      <c r="AD268" s="88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CD268" s="84"/>
      <c r="CE268" s="89"/>
    </row>
    <row r="269" spans="1:83" s="83" customFormat="1" x14ac:dyDescent="0.2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87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88"/>
      <c r="Z269" s="88"/>
      <c r="AA269" s="88"/>
      <c r="AB269" s="88"/>
      <c r="AC269" s="88"/>
      <c r="AD269" s="88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CD269" s="84"/>
      <c r="CE269" s="89"/>
    </row>
    <row r="270" spans="1:83" s="83" customFormat="1" x14ac:dyDescent="0.2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87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88"/>
      <c r="Z270" s="88"/>
      <c r="AA270" s="88"/>
      <c r="AB270" s="88"/>
      <c r="AC270" s="88"/>
      <c r="AD270" s="88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CD270" s="84"/>
      <c r="CE270" s="89"/>
    </row>
    <row r="271" spans="1:83" s="83" customFormat="1" x14ac:dyDescent="0.2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87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88"/>
      <c r="Z271" s="88"/>
      <c r="AA271" s="88"/>
      <c r="AB271" s="88"/>
      <c r="AC271" s="88"/>
      <c r="AD271" s="88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CD271" s="84"/>
      <c r="CE271" s="89"/>
    </row>
    <row r="272" spans="1:83" s="83" customFormat="1" x14ac:dyDescent="0.2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87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88"/>
      <c r="Z272" s="88"/>
      <c r="AA272" s="88"/>
      <c r="AB272" s="88"/>
      <c r="AC272" s="88"/>
      <c r="AD272" s="88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CD272" s="84"/>
      <c r="CE272" s="89"/>
    </row>
    <row r="273" spans="1:83" s="83" customFormat="1" x14ac:dyDescent="0.2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87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88"/>
      <c r="Z273" s="88"/>
      <c r="AA273" s="88"/>
      <c r="AB273" s="88"/>
      <c r="AC273" s="88"/>
      <c r="AD273" s="88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CD273" s="84"/>
      <c r="CE273" s="89"/>
    </row>
    <row r="274" spans="1:83" s="83" customFormat="1" x14ac:dyDescent="0.2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87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88"/>
      <c r="Z274" s="88"/>
      <c r="AA274" s="88"/>
      <c r="AB274" s="88"/>
      <c r="AC274" s="88"/>
      <c r="AD274" s="88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CD274" s="84"/>
      <c r="CE274" s="89"/>
    </row>
    <row r="275" spans="1:83" s="83" customFormat="1" x14ac:dyDescent="0.2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87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88"/>
      <c r="Z275" s="88"/>
      <c r="AA275" s="88"/>
      <c r="AB275" s="88"/>
      <c r="AC275" s="88"/>
      <c r="AD275" s="88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CD275" s="84"/>
      <c r="CE275" s="89"/>
    </row>
    <row r="276" spans="1:83" s="83" customFormat="1" x14ac:dyDescent="0.2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87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88"/>
      <c r="Z276" s="88"/>
      <c r="AA276" s="88"/>
      <c r="AB276" s="88"/>
      <c r="AC276" s="88"/>
      <c r="AD276" s="88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CD276" s="84"/>
      <c r="CE276" s="89"/>
    </row>
    <row r="277" spans="1:83" s="83" customFormat="1" x14ac:dyDescent="0.2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87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88"/>
      <c r="Z277" s="88"/>
      <c r="AA277" s="88"/>
      <c r="AB277" s="88"/>
      <c r="AC277" s="88"/>
      <c r="AD277" s="88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CD277" s="84"/>
      <c r="CE277" s="89"/>
    </row>
    <row r="278" spans="1:83" s="83" customFormat="1" x14ac:dyDescent="0.2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87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88"/>
      <c r="Z278" s="88"/>
      <c r="AA278" s="88"/>
      <c r="AB278" s="88"/>
      <c r="AC278" s="88"/>
      <c r="AD278" s="88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CD278" s="84"/>
      <c r="CE278" s="89"/>
    </row>
    <row r="279" spans="1:83" s="83" customFormat="1" x14ac:dyDescent="0.2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87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88"/>
      <c r="Z279" s="88"/>
      <c r="AA279" s="88"/>
      <c r="AB279" s="88"/>
      <c r="AC279" s="88"/>
      <c r="AD279" s="88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CD279" s="84"/>
      <c r="CE279" s="89"/>
    </row>
    <row r="280" spans="1:83" s="83" customFormat="1" x14ac:dyDescent="0.2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87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88"/>
      <c r="Z280" s="88"/>
      <c r="AA280" s="88"/>
      <c r="AB280" s="88"/>
      <c r="AC280" s="88"/>
      <c r="AD280" s="88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CD280" s="84"/>
      <c r="CE280" s="89"/>
    </row>
    <row r="281" spans="1:83" s="83" customFormat="1" x14ac:dyDescent="0.2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87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88"/>
      <c r="Z281" s="88"/>
      <c r="AA281" s="88"/>
      <c r="AB281" s="88"/>
      <c r="AC281" s="88"/>
      <c r="AD281" s="88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CD281" s="84"/>
      <c r="CE281" s="89"/>
    </row>
    <row r="282" spans="1:83" s="83" customFormat="1" x14ac:dyDescent="0.2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87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88"/>
      <c r="Z282" s="88"/>
      <c r="AA282" s="88"/>
      <c r="AB282" s="88"/>
      <c r="AC282" s="88"/>
      <c r="AD282" s="88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CD282" s="84"/>
      <c r="CE282" s="89"/>
    </row>
    <row r="283" spans="1:83" s="83" customFormat="1" x14ac:dyDescent="0.2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87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88"/>
      <c r="Z283" s="88"/>
      <c r="AA283" s="88"/>
      <c r="AB283" s="88"/>
      <c r="AC283" s="88"/>
      <c r="AD283" s="88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CD283" s="84"/>
      <c r="CE283" s="89"/>
    </row>
    <row r="284" spans="1:83" s="83" customFormat="1" x14ac:dyDescent="0.2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87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88"/>
      <c r="Z284" s="88"/>
      <c r="AA284" s="88"/>
      <c r="AB284" s="88"/>
      <c r="AC284" s="88"/>
      <c r="AD284" s="88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CD284" s="84"/>
      <c r="CE284" s="89"/>
    </row>
    <row r="285" spans="1:83" s="83" customFormat="1" x14ac:dyDescent="0.2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87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88"/>
      <c r="Z285" s="88"/>
      <c r="AA285" s="88"/>
      <c r="AB285" s="88"/>
      <c r="AC285" s="88"/>
      <c r="AD285" s="88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CD285" s="84"/>
      <c r="CE285" s="89"/>
    </row>
    <row r="286" spans="1:83" s="83" customFormat="1" x14ac:dyDescent="0.2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87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88"/>
      <c r="Z286" s="88"/>
      <c r="AA286" s="88"/>
      <c r="AB286" s="88"/>
      <c r="AC286" s="88"/>
      <c r="AD286" s="88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CD286" s="84"/>
      <c r="CE286" s="89"/>
    </row>
    <row r="287" spans="1:83" s="83" customFormat="1" x14ac:dyDescent="0.2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87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88"/>
      <c r="Z287" s="88"/>
      <c r="AA287" s="88"/>
      <c r="AB287" s="88"/>
      <c r="AC287" s="88"/>
      <c r="AD287" s="88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CD287" s="84"/>
      <c r="CE287" s="89"/>
    </row>
    <row r="288" spans="1:83" s="83" customFormat="1" x14ac:dyDescent="0.2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87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88"/>
      <c r="Z288" s="88"/>
      <c r="AA288" s="88"/>
      <c r="AB288" s="88"/>
      <c r="AC288" s="88"/>
      <c r="AD288" s="88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CD288" s="84"/>
      <c r="CE288" s="89"/>
    </row>
    <row r="289" spans="1:83" s="83" customFormat="1" x14ac:dyDescent="0.2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87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88"/>
      <c r="Z289" s="88"/>
      <c r="AA289" s="88"/>
      <c r="AB289" s="88"/>
      <c r="AC289" s="88"/>
      <c r="AD289" s="88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CD289" s="84"/>
      <c r="CE289" s="89"/>
    </row>
    <row r="290" spans="1:83" s="83" customFormat="1" x14ac:dyDescent="0.2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87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88"/>
      <c r="Z290" s="88"/>
      <c r="AA290" s="88"/>
      <c r="AB290" s="88"/>
      <c r="AC290" s="88"/>
      <c r="AD290" s="88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CD290" s="84"/>
      <c r="CE290" s="89"/>
    </row>
    <row r="291" spans="1:83" s="83" customFormat="1" x14ac:dyDescent="0.2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87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88"/>
      <c r="Z291" s="88"/>
      <c r="AA291" s="88"/>
      <c r="AB291" s="88"/>
      <c r="AC291" s="88"/>
      <c r="AD291" s="88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CD291" s="84"/>
      <c r="CE291" s="89"/>
    </row>
    <row r="292" spans="1:83" s="83" customFormat="1" x14ac:dyDescent="0.2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87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88"/>
      <c r="Z292" s="88"/>
      <c r="AA292" s="88"/>
      <c r="AB292" s="88"/>
      <c r="AC292" s="88"/>
      <c r="AD292" s="88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CD292" s="84"/>
      <c r="CE292" s="89"/>
    </row>
    <row r="293" spans="1:83" s="83" customFormat="1" x14ac:dyDescent="0.2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87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88"/>
      <c r="Z293" s="88"/>
      <c r="AA293" s="88"/>
      <c r="AB293" s="88"/>
      <c r="AC293" s="88"/>
      <c r="AD293" s="88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CD293" s="84"/>
      <c r="CE293" s="89"/>
    </row>
    <row r="294" spans="1:83" s="83" customFormat="1" x14ac:dyDescent="0.2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87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88"/>
      <c r="Z294" s="88"/>
      <c r="AA294" s="88"/>
      <c r="AB294" s="88"/>
      <c r="AC294" s="88"/>
      <c r="AD294" s="88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CD294" s="84"/>
      <c r="CE294" s="89"/>
    </row>
    <row r="295" spans="1:83" s="83" customFormat="1" x14ac:dyDescent="0.2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87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88"/>
      <c r="Z295" s="88"/>
      <c r="AA295" s="88"/>
      <c r="AB295" s="88"/>
      <c r="AC295" s="88"/>
      <c r="AD295" s="88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CD295" s="84"/>
      <c r="CE295" s="89"/>
    </row>
    <row r="296" spans="1:83" s="83" customFormat="1" x14ac:dyDescent="0.2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87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88"/>
      <c r="Z296" s="88"/>
      <c r="AA296" s="88"/>
      <c r="AB296" s="88"/>
      <c r="AC296" s="88"/>
      <c r="AD296" s="88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CD296" s="84"/>
      <c r="CE296" s="89"/>
    </row>
    <row r="297" spans="1:83" s="83" customFormat="1" x14ac:dyDescent="0.2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87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88"/>
      <c r="Z297" s="88"/>
      <c r="AA297" s="88"/>
      <c r="AB297" s="88"/>
      <c r="AC297" s="88"/>
      <c r="AD297" s="88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CD297" s="84"/>
      <c r="CE297" s="89"/>
    </row>
    <row r="298" spans="1:83" s="83" customFormat="1" x14ac:dyDescent="0.2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87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88"/>
      <c r="Z298" s="88"/>
      <c r="AA298" s="88"/>
      <c r="AB298" s="88"/>
      <c r="AC298" s="88"/>
      <c r="AD298" s="88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CD298" s="84"/>
      <c r="CE298" s="89"/>
    </row>
    <row r="299" spans="1:83" s="83" customFormat="1" x14ac:dyDescent="0.2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87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88"/>
      <c r="Z299" s="88"/>
      <c r="AA299" s="88"/>
      <c r="AB299" s="88"/>
      <c r="AC299" s="88"/>
      <c r="AD299" s="88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CD299" s="84"/>
      <c r="CE299" s="89"/>
    </row>
    <row r="300" spans="1:83" s="83" customFormat="1" x14ac:dyDescent="0.2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87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88"/>
      <c r="Z300" s="88"/>
      <c r="AA300" s="88"/>
      <c r="AB300" s="88"/>
      <c r="AC300" s="88"/>
      <c r="AD300" s="88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CD300" s="84"/>
      <c r="CE300" s="89"/>
    </row>
    <row r="301" spans="1:83" s="83" customFormat="1" x14ac:dyDescent="0.2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87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88"/>
      <c r="Z301" s="88"/>
      <c r="AA301" s="88"/>
      <c r="AB301" s="88"/>
      <c r="AC301" s="88"/>
      <c r="AD301" s="88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CD301" s="84"/>
      <c r="CE301" s="89"/>
    </row>
    <row r="302" spans="1:83" s="83" customFormat="1" x14ac:dyDescent="0.2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87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88"/>
      <c r="Z302" s="88"/>
      <c r="AA302" s="88"/>
      <c r="AB302" s="88"/>
      <c r="AC302" s="88"/>
      <c r="AD302" s="88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CD302" s="84"/>
      <c r="CE302" s="89"/>
    </row>
    <row r="303" spans="1:83" s="83" customFormat="1" x14ac:dyDescent="0.2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87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88"/>
      <c r="Z303" s="88"/>
      <c r="AA303" s="88"/>
      <c r="AB303" s="88"/>
      <c r="AC303" s="88"/>
      <c r="AD303" s="88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CD303" s="84"/>
      <c r="CE303" s="89"/>
    </row>
    <row r="304" spans="1:83" s="83" customFormat="1" x14ac:dyDescent="0.2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87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88"/>
      <c r="Z304" s="88"/>
      <c r="AA304" s="88"/>
      <c r="AB304" s="88"/>
      <c r="AC304" s="88"/>
      <c r="AD304" s="88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CD304" s="84"/>
      <c r="CE304" s="89"/>
    </row>
    <row r="305" spans="1:83" s="83" customFormat="1" x14ac:dyDescent="0.2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87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88"/>
      <c r="Z305" s="88"/>
      <c r="AA305" s="88"/>
      <c r="AB305" s="88"/>
      <c r="AC305" s="88"/>
      <c r="AD305" s="88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CD305" s="84"/>
      <c r="CE305" s="89"/>
    </row>
    <row r="306" spans="1:83" s="83" customFormat="1" x14ac:dyDescent="0.2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87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88"/>
      <c r="Z306" s="88"/>
      <c r="AA306" s="88"/>
      <c r="AB306" s="88"/>
      <c r="AC306" s="88"/>
      <c r="AD306" s="88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CD306" s="84"/>
      <c r="CE306" s="89"/>
    </row>
    <row r="307" spans="1:83" s="83" customFormat="1" x14ac:dyDescent="0.2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87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88"/>
      <c r="Z307" s="88"/>
      <c r="AA307" s="88"/>
      <c r="AB307" s="88"/>
      <c r="AC307" s="88"/>
      <c r="AD307" s="88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CD307" s="84"/>
      <c r="CE307" s="89"/>
    </row>
    <row r="308" spans="1:83" s="83" customFormat="1" x14ac:dyDescent="0.2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87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88"/>
      <c r="Z308" s="88"/>
      <c r="AA308" s="88"/>
      <c r="AB308" s="88"/>
      <c r="AC308" s="88"/>
      <c r="AD308" s="88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CD308" s="84"/>
      <c r="CE308" s="89"/>
    </row>
    <row r="309" spans="1:83" s="83" customFormat="1" x14ac:dyDescent="0.2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87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88"/>
      <c r="Z309" s="88"/>
      <c r="AA309" s="88"/>
      <c r="AB309" s="88"/>
      <c r="AC309" s="88"/>
      <c r="AD309" s="88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CD309" s="84"/>
      <c r="CE309" s="89"/>
    </row>
    <row r="310" spans="1:83" s="83" customFormat="1" x14ac:dyDescent="0.2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87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88"/>
      <c r="Z310" s="88"/>
      <c r="AA310" s="88"/>
      <c r="AB310" s="88"/>
      <c r="AC310" s="88"/>
      <c r="AD310" s="88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CD310" s="84"/>
      <c r="CE310" s="89"/>
    </row>
    <row r="311" spans="1:83" s="83" customFormat="1" x14ac:dyDescent="0.2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87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88"/>
      <c r="Z311" s="88"/>
      <c r="AA311" s="88"/>
      <c r="AB311" s="88"/>
      <c r="AC311" s="88"/>
      <c r="AD311" s="88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CD311" s="84"/>
      <c r="CE311" s="89"/>
    </row>
    <row r="312" spans="1:83" s="83" customFormat="1" x14ac:dyDescent="0.2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87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88"/>
      <c r="Z312" s="88"/>
      <c r="AA312" s="88"/>
      <c r="AB312" s="88"/>
      <c r="AC312" s="88"/>
      <c r="AD312" s="88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CD312" s="84"/>
      <c r="CE312" s="89"/>
    </row>
    <row r="313" spans="1:83" s="83" customFormat="1" x14ac:dyDescent="0.2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87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88"/>
      <c r="Z313" s="88"/>
      <c r="AA313" s="88"/>
      <c r="AB313" s="88"/>
      <c r="AC313" s="88"/>
      <c r="AD313" s="88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CD313" s="84"/>
      <c r="CE313" s="89"/>
    </row>
    <row r="314" spans="1:83" s="83" customFormat="1" x14ac:dyDescent="0.2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87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88"/>
      <c r="Z314" s="88"/>
      <c r="AA314" s="88"/>
      <c r="AB314" s="88"/>
      <c r="AC314" s="88"/>
      <c r="AD314" s="88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CD314" s="84"/>
      <c r="CE314" s="89"/>
    </row>
    <row r="315" spans="1:83" s="83" customFormat="1" x14ac:dyDescent="0.2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87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88"/>
      <c r="Z315" s="88"/>
      <c r="AA315" s="88"/>
      <c r="AB315" s="88"/>
      <c r="AC315" s="88"/>
      <c r="AD315" s="88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CD315" s="84"/>
      <c r="CE315" s="89"/>
    </row>
    <row r="316" spans="1:83" s="83" customFormat="1" x14ac:dyDescent="0.2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87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88"/>
      <c r="Z316" s="88"/>
      <c r="AA316" s="88"/>
      <c r="AB316" s="88"/>
      <c r="AC316" s="88"/>
      <c r="AD316" s="88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CD316" s="84"/>
      <c r="CE316" s="89"/>
    </row>
    <row r="317" spans="1:83" s="83" customFormat="1" x14ac:dyDescent="0.2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87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88"/>
      <c r="Z317" s="88"/>
      <c r="AA317" s="88"/>
      <c r="AB317" s="88"/>
      <c r="AC317" s="88"/>
      <c r="AD317" s="88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CD317" s="84"/>
      <c r="CE317" s="89"/>
    </row>
    <row r="318" spans="1:83" s="83" customFormat="1" x14ac:dyDescent="0.2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87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88"/>
      <c r="Z318" s="88"/>
      <c r="AA318" s="88"/>
      <c r="AB318" s="88"/>
      <c r="AC318" s="88"/>
      <c r="AD318" s="88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CD318" s="84"/>
      <c r="CE318" s="89"/>
    </row>
    <row r="319" spans="1:83" s="83" customFormat="1" x14ac:dyDescent="0.2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87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88"/>
      <c r="Z319" s="88"/>
      <c r="AA319" s="88"/>
      <c r="AB319" s="88"/>
      <c r="AC319" s="88"/>
      <c r="AD319" s="88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CD319" s="84"/>
      <c r="CE319" s="89"/>
    </row>
    <row r="320" spans="1:83" s="83" customFormat="1" x14ac:dyDescent="0.2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87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88"/>
      <c r="Z320" s="88"/>
      <c r="AA320" s="88"/>
      <c r="AB320" s="88"/>
      <c r="AC320" s="88"/>
      <c r="AD320" s="88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CD320" s="84"/>
      <c r="CE320" s="89"/>
    </row>
    <row r="321" spans="1:83" s="83" customFormat="1" x14ac:dyDescent="0.2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87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88"/>
      <c r="Z321" s="88"/>
      <c r="AA321" s="88"/>
      <c r="AB321" s="88"/>
      <c r="AC321" s="88"/>
      <c r="AD321" s="88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CD321" s="84"/>
      <c r="CE321" s="89"/>
    </row>
    <row r="322" spans="1:83" s="83" customFormat="1" x14ac:dyDescent="0.2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87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88"/>
      <c r="Z322" s="88"/>
      <c r="AA322" s="88"/>
      <c r="AB322" s="88"/>
      <c r="AC322" s="88"/>
      <c r="AD322" s="88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CD322" s="84"/>
      <c r="CE322" s="89"/>
    </row>
    <row r="323" spans="1:83" s="83" customFormat="1" x14ac:dyDescent="0.2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87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88"/>
      <c r="Z323" s="88"/>
      <c r="AA323" s="88"/>
      <c r="AB323" s="88"/>
      <c r="AC323" s="88"/>
      <c r="AD323" s="88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CD323" s="84"/>
      <c r="CE323" s="89"/>
    </row>
    <row r="324" spans="1:83" s="83" customFormat="1" x14ac:dyDescent="0.2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87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88"/>
      <c r="Z324" s="88"/>
      <c r="AA324" s="88"/>
      <c r="AB324" s="88"/>
      <c r="AC324" s="88"/>
      <c r="AD324" s="88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CD324" s="84"/>
      <c r="CE324" s="89"/>
    </row>
    <row r="325" spans="1:83" s="83" customFormat="1" x14ac:dyDescent="0.2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87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88"/>
      <c r="Z325" s="88"/>
      <c r="AA325" s="88"/>
      <c r="AB325" s="88"/>
      <c r="AC325" s="88"/>
      <c r="AD325" s="88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CD325" s="84"/>
      <c r="CE325" s="89"/>
    </row>
    <row r="326" spans="1:83" s="83" customFormat="1" x14ac:dyDescent="0.2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87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88"/>
      <c r="Z326" s="88"/>
      <c r="AA326" s="88"/>
      <c r="AB326" s="88"/>
      <c r="AC326" s="88"/>
      <c r="AD326" s="88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CD326" s="84"/>
      <c r="CE326" s="89"/>
    </row>
    <row r="327" spans="1:83" s="83" customFormat="1" x14ac:dyDescent="0.2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87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88"/>
      <c r="Z327" s="88"/>
      <c r="AA327" s="88"/>
      <c r="AB327" s="88"/>
      <c r="AC327" s="88"/>
      <c r="AD327" s="88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CD327" s="84"/>
      <c r="CE327" s="89"/>
    </row>
    <row r="328" spans="1:83" s="83" customFormat="1" x14ac:dyDescent="0.2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87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88"/>
      <c r="Z328" s="88"/>
      <c r="AA328" s="88"/>
      <c r="AB328" s="88"/>
      <c r="AC328" s="88"/>
      <c r="AD328" s="88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CD328" s="84"/>
      <c r="CE328" s="89"/>
    </row>
    <row r="329" spans="1:83" s="83" customFormat="1" x14ac:dyDescent="0.2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87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88"/>
      <c r="Z329" s="88"/>
      <c r="AA329" s="88"/>
      <c r="AB329" s="88"/>
      <c r="AC329" s="88"/>
      <c r="AD329" s="88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CD329" s="84"/>
      <c r="CE329" s="89"/>
    </row>
    <row r="330" spans="1:83" s="83" customFormat="1" x14ac:dyDescent="0.2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87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88"/>
      <c r="Z330" s="88"/>
      <c r="AA330" s="88"/>
      <c r="AB330" s="88"/>
      <c r="AC330" s="88"/>
      <c r="AD330" s="88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CD330" s="84"/>
      <c r="CE330" s="89"/>
    </row>
    <row r="331" spans="1:83" s="83" customFormat="1" x14ac:dyDescent="0.2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87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88"/>
      <c r="Z331" s="88"/>
      <c r="AA331" s="88"/>
      <c r="AB331" s="88"/>
      <c r="AC331" s="88"/>
      <c r="AD331" s="88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CD331" s="84"/>
      <c r="CE331" s="89"/>
    </row>
    <row r="332" spans="1:83" s="83" customFormat="1" x14ac:dyDescent="0.2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87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88"/>
      <c r="Z332" s="88"/>
      <c r="AA332" s="88"/>
      <c r="AB332" s="88"/>
      <c r="AC332" s="88"/>
      <c r="AD332" s="88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CD332" s="84"/>
      <c r="CE332" s="89"/>
    </row>
    <row r="333" spans="1:83" s="83" customFormat="1" x14ac:dyDescent="0.2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87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88"/>
      <c r="Z333" s="88"/>
      <c r="AA333" s="88"/>
      <c r="AB333" s="88"/>
      <c r="AC333" s="88"/>
      <c r="AD333" s="88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CD333" s="84"/>
      <c r="CE333" s="89"/>
    </row>
    <row r="334" spans="1:83" s="83" customFormat="1" x14ac:dyDescent="0.2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87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88"/>
      <c r="Z334" s="88"/>
      <c r="AA334" s="88"/>
      <c r="AB334" s="88"/>
      <c r="AC334" s="88"/>
      <c r="AD334" s="88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CD334" s="84"/>
      <c r="CE334" s="89"/>
    </row>
    <row r="335" spans="1:83" s="83" customFormat="1" x14ac:dyDescent="0.2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87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88"/>
      <c r="Z335" s="88"/>
      <c r="AA335" s="88"/>
      <c r="AB335" s="88"/>
      <c r="AC335" s="88"/>
      <c r="AD335" s="88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CD335" s="84"/>
      <c r="CE335" s="89"/>
    </row>
    <row r="336" spans="1:83" s="83" customFormat="1" x14ac:dyDescent="0.2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87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88"/>
      <c r="Z336" s="88"/>
      <c r="AA336" s="88"/>
      <c r="AB336" s="88"/>
      <c r="AC336" s="88"/>
      <c r="AD336" s="88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CD336" s="84"/>
      <c r="CE336" s="89"/>
    </row>
    <row r="337" spans="1:83" s="83" customFormat="1" x14ac:dyDescent="0.2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87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88"/>
      <c r="Z337" s="88"/>
      <c r="AA337" s="88"/>
      <c r="AB337" s="88"/>
      <c r="AC337" s="88"/>
      <c r="AD337" s="88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CD337" s="84"/>
      <c r="CE337" s="89"/>
    </row>
    <row r="338" spans="1:83" s="83" customFormat="1" x14ac:dyDescent="0.2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87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88"/>
      <c r="Z338" s="88"/>
      <c r="AA338" s="88"/>
      <c r="AB338" s="88"/>
      <c r="AC338" s="88"/>
      <c r="AD338" s="88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CD338" s="84"/>
      <c r="CE338" s="89"/>
    </row>
    <row r="339" spans="1:83" s="83" customFormat="1" x14ac:dyDescent="0.2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87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88"/>
      <c r="Z339" s="88"/>
      <c r="AA339" s="88"/>
      <c r="AB339" s="88"/>
      <c r="AC339" s="88"/>
      <c r="AD339" s="88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CD339" s="84"/>
      <c r="CE339" s="89"/>
    </row>
    <row r="340" spans="1:83" s="83" customFormat="1" x14ac:dyDescent="0.2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87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88"/>
      <c r="Z340" s="88"/>
      <c r="AA340" s="88"/>
      <c r="AB340" s="88"/>
      <c r="AC340" s="88"/>
      <c r="AD340" s="88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CD340" s="84"/>
      <c r="CE340" s="89"/>
    </row>
    <row r="341" spans="1:83" s="83" customFormat="1" x14ac:dyDescent="0.2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87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88"/>
      <c r="Z341" s="88"/>
      <c r="AA341" s="88"/>
      <c r="AB341" s="88"/>
      <c r="AC341" s="88"/>
      <c r="AD341" s="88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CD341" s="84"/>
      <c r="CE341" s="89"/>
    </row>
    <row r="342" spans="1:83" s="83" customFormat="1" x14ac:dyDescent="0.2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87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88"/>
      <c r="Z342" s="88"/>
      <c r="AA342" s="88"/>
      <c r="AB342" s="88"/>
      <c r="AC342" s="88"/>
      <c r="AD342" s="88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CD342" s="84"/>
      <c r="CE342" s="89"/>
    </row>
    <row r="343" spans="1:83" s="83" customFormat="1" x14ac:dyDescent="0.2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87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88"/>
      <c r="Z343" s="88"/>
      <c r="AA343" s="88"/>
      <c r="AB343" s="88"/>
      <c r="AC343" s="88"/>
      <c r="AD343" s="88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CD343" s="84"/>
      <c r="CE343" s="89"/>
    </row>
    <row r="344" spans="1:83" s="83" customFormat="1" x14ac:dyDescent="0.2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87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88"/>
      <c r="Z344" s="88"/>
      <c r="AA344" s="88"/>
      <c r="AB344" s="88"/>
      <c r="AC344" s="88"/>
      <c r="AD344" s="88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CD344" s="84"/>
      <c r="CE344" s="89"/>
    </row>
    <row r="345" spans="1:83" s="83" customFormat="1" x14ac:dyDescent="0.2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87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88"/>
      <c r="Z345" s="88"/>
      <c r="AA345" s="88"/>
      <c r="AB345" s="88"/>
      <c r="AC345" s="88"/>
      <c r="AD345" s="88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CD345" s="84"/>
      <c r="CE345" s="89"/>
    </row>
    <row r="346" spans="1:83" s="83" customFormat="1" x14ac:dyDescent="0.2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87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88"/>
      <c r="Z346" s="88"/>
      <c r="AA346" s="88"/>
      <c r="AB346" s="88"/>
      <c r="AC346" s="88"/>
      <c r="AD346" s="88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CD346" s="84"/>
      <c r="CE346" s="89"/>
    </row>
    <row r="347" spans="1:83" s="83" customFormat="1" x14ac:dyDescent="0.2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87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88"/>
      <c r="Z347" s="88"/>
      <c r="AA347" s="88"/>
      <c r="AB347" s="88"/>
      <c r="AC347" s="88"/>
      <c r="AD347" s="88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CD347" s="84"/>
      <c r="CE347" s="89"/>
    </row>
    <row r="348" spans="1:83" s="83" customFormat="1" x14ac:dyDescent="0.2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87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88"/>
      <c r="Z348" s="88"/>
      <c r="AA348" s="88"/>
      <c r="AB348" s="88"/>
      <c r="AC348" s="88"/>
      <c r="AD348" s="88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CD348" s="84"/>
      <c r="CE348" s="89"/>
    </row>
    <row r="349" spans="1:83" s="83" customFormat="1" x14ac:dyDescent="0.2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87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88"/>
      <c r="Z349" s="88"/>
      <c r="AA349" s="88"/>
      <c r="AB349" s="88"/>
      <c r="AC349" s="88"/>
      <c r="AD349" s="88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CD349" s="84"/>
      <c r="CE349" s="89"/>
    </row>
    <row r="350" spans="1:83" s="83" customFormat="1" x14ac:dyDescent="0.2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87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88"/>
      <c r="Z350" s="88"/>
      <c r="AA350" s="88"/>
      <c r="AB350" s="88"/>
      <c r="AC350" s="88"/>
      <c r="AD350" s="88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CD350" s="84"/>
      <c r="CE350" s="89"/>
    </row>
    <row r="351" spans="1:83" s="83" customFormat="1" x14ac:dyDescent="0.2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87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88"/>
      <c r="Z351" s="88"/>
      <c r="AA351" s="88"/>
      <c r="AB351" s="88"/>
      <c r="AC351" s="88"/>
      <c r="AD351" s="88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CD351" s="84"/>
      <c r="CE351" s="89"/>
    </row>
    <row r="352" spans="1:83" s="83" customFormat="1" x14ac:dyDescent="0.2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87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88"/>
      <c r="Z352" s="88"/>
      <c r="AA352" s="88"/>
      <c r="AB352" s="88"/>
      <c r="AC352" s="88"/>
      <c r="AD352" s="88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CD352" s="84"/>
      <c r="CE352" s="89"/>
    </row>
    <row r="353" spans="1:83" s="83" customFormat="1" x14ac:dyDescent="0.2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87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88"/>
      <c r="Z353" s="88"/>
      <c r="AA353" s="88"/>
      <c r="AB353" s="88"/>
      <c r="AC353" s="88"/>
      <c r="AD353" s="88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CD353" s="84"/>
      <c r="CE353" s="89"/>
    </row>
    <row r="354" spans="1:83" s="83" customFormat="1" x14ac:dyDescent="0.2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87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88"/>
      <c r="Z354" s="88"/>
      <c r="AA354" s="88"/>
      <c r="AB354" s="88"/>
      <c r="AC354" s="88"/>
      <c r="AD354" s="88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CD354" s="84"/>
      <c r="CE354" s="89"/>
    </row>
    <row r="355" spans="1:83" s="83" customFormat="1" x14ac:dyDescent="0.2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87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88"/>
      <c r="Z355" s="88"/>
      <c r="AA355" s="88"/>
      <c r="AB355" s="88"/>
      <c r="AC355" s="88"/>
      <c r="AD355" s="88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CD355" s="84"/>
      <c r="CE355" s="89"/>
    </row>
    <row r="356" spans="1:83" s="83" customFormat="1" x14ac:dyDescent="0.2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87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88"/>
      <c r="Z356" s="88"/>
      <c r="AA356" s="88"/>
      <c r="AB356" s="88"/>
      <c r="AC356" s="88"/>
      <c r="AD356" s="88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CD356" s="84"/>
      <c r="CE356" s="89"/>
    </row>
    <row r="357" spans="1:83" s="83" customFormat="1" x14ac:dyDescent="0.2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87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88"/>
      <c r="Z357" s="88"/>
      <c r="AA357" s="88"/>
      <c r="AB357" s="88"/>
      <c r="AC357" s="88"/>
      <c r="AD357" s="88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CD357" s="84"/>
      <c r="CE357" s="89"/>
    </row>
    <row r="358" spans="1:83" s="83" customFormat="1" x14ac:dyDescent="0.2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87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88"/>
      <c r="Z358" s="88"/>
      <c r="AA358" s="88"/>
      <c r="AB358" s="88"/>
      <c r="AC358" s="88"/>
      <c r="AD358" s="88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CD358" s="84"/>
      <c r="CE358" s="89"/>
    </row>
    <row r="359" spans="1:83" s="83" customFormat="1" x14ac:dyDescent="0.2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87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88"/>
      <c r="Z359" s="88"/>
      <c r="AA359" s="88"/>
      <c r="AB359" s="88"/>
      <c r="AC359" s="88"/>
      <c r="AD359" s="88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CD359" s="84"/>
      <c r="CE359" s="89"/>
    </row>
    <row r="360" spans="1:83" s="83" customFormat="1" x14ac:dyDescent="0.2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87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88"/>
      <c r="Z360" s="88"/>
      <c r="AA360" s="88"/>
      <c r="AB360" s="88"/>
      <c r="AC360" s="88"/>
      <c r="AD360" s="88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CD360" s="84"/>
      <c r="CE360" s="89"/>
    </row>
    <row r="361" spans="1:83" s="83" customFormat="1" x14ac:dyDescent="0.2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87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88"/>
      <c r="Z361" s="88"/>
      <c r="AA361" s="88"/>
      <c r="AB361" s="88"/>
      <c r="AC361" s="88"/>
      <c r="AD361" s="88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CD361" s="84"/>
      <c r="CE361" s="89"/>
    </row>
    <row r="362" spans="1:83" s="83" customFormat="1" x14ac:dyDescent="0.2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87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88"/>
      <c r="Z362" s="88"/>
      <c r="AA362" s="88"/>
      <c r="AB362" s="88"/>
      <c r="AC362" s="88"/>
      <c r="AD362" s="88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CD362" s="84"/>
      <c r="CE362" s="89"/>
    </row>
    <row r="363" spans="1:83" s="83" customFormat="1" x14ac:dyDescent="0.2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87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88"/>
      <c r="Z363" s="88"/>
      <c r="AA363" s="88"/>
      <c r="AB363" s="88"/>
      <c r="AC363" s="88"/>
      <c r="AD363" s="88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CD363" s="84"/>
      <c r="CE363" s="89"/>
    </row>
    <row r="364" spans="1:83" s="83" customFormat="1" x14ac:dyDescent="0.2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87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88"/>
      <c r="Z364" s="88"/>
      <c r="AA364" s="88"/>
      <c r="AB364" s="88"/>
      <c r="AC364" s="88"/>
      <c r="AD364" s="88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CD364" s="84"/>
      <c r="CE364" s="89"/>
    </row>
    <row r="365" spans="1:83" s="83" customFormat="1" x14ac:dyDescent="0.2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87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88"/>
      <c r="Z365" s="88"/>
      <c r="AA365" s="88"/>
      <c r="AB365" s="88"/>
      <c r="AC365" s="88"/>
      <c r="AD365" s="88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CD365" s="84"/>
      <c r="CE365" s="89"/>
    </row>
    <row r="366" spans="1:83" s="83" customFormat="1" x14ac:dyDescent="0.2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87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88"/>
      <c r="Z366" s="88"/>
      <c r="AA366" s="88"/>
      <c r="AB366" s="88"/>
      <c r="AC366" s="88"/>
      <c r="AD366" s="88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CD366" s="84"/>
      <c r="CE366" s="89"/>
    </row>
    <row r="367" spans="1:83" s="83" customFormat="1" x14ac:dyDescent="0.2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87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88"/>
      <c r="Z367" s="88"/>
      <c r="AA367" s="88"/>
      <c r="AB367" s="88"/>
      <c r="AC367" s="88"/>
      <c r="AD367" s="88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CD367" s="84"/>
      <c r="CE367" s="89"/>
    </row>
    <row r="368" spans="1:83" s="83" customFormat="1" x14ac:dyDescent="0.2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87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88"/>
      <c r="Z368" s="88"/>
      <c r="AA368" s="88"/>
      <c r="AB368" s="88"/>
      <c r="AC368" s="88"/>
      <c r="AD368" s="88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CD368" s="84"/>
      <c r="CE368" s="89"/>
    </row>
    <row r="369" spans="1:83" s="83" customFormat="1" x14ac:dyDescent="0.2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87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88"/>
      <c r="Z369" s="88"/>
      <c r="AA369" s="88"/>
      <c r="AB369" s="88"/>
      <c r="AC369" s="88"/>
      <c r="AD369" s="88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CD369" s="84"/>
      <c r="CE369" s="89"/>
    </row>
    <row r="370" spans="1:83" s="83" customFormat="1" x14ac:dyDescent="0.2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87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88"/>
      <c r="Z370" s="88"/>
      <c r="AA370" s="88"/>
      <c r="AB370" s="88"/>
      <c r="AC370" s="88"/>
      <c r="AD370" s="88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CD370" s="84"/>
      <c r="CE370" s="89"/>
    </row>
    <row r="371" spans="1:83" s="83" customFormat="1" x14ac:dyDescent="0.2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87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88"/>
      <c r="Z371" s="88"/>
      <c r="AA371" s="88"/>
      <c r="AB371" s="88"/>
      <c r="AC371" s="88"/>
      <c r="AD371" s="88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CD371" s="84"/>
      <c r="CE371" s="89"/>
    </row>
    <row r="372" spans="1:83" s="83" customFormat="1" x14ac:dyDescent="0.2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87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88"/>
      <c r="Z372" s="88"/>
      <c r="AA372" s="88"/>
      <c r="AB372" s="88"/>
      <c r="AC372" s="88"/>
      <c r="AD372" s="88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CD372" s="84"/>
      <c r="CE372" s="89"/>
    </row>
    <row r="373" spans="1:83" s="83" customFormat="1" x14ac:dyDescent="0.2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87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88"/>
      <c r="Z373" s="88"/>
      <c r="AA373" s="88"/>
      <c r="AB373" s="88"/>
      <c r="AC373" s="88"/>
      <c r="AD373" s="88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CD373" s="84"/>
      <c r="CE373" s="89"/>
    </row>
    <row r="374" spans="1:83" s="83" customFormat="1" x14ac:dyDescent="0.2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87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88"/>
      <c r="Z374" s="88"/>
      <c r="AA374" s="88"/>
      <c r="AB374" s="88"/>
      <c r="AC374" s="88"/>
      <c r="AD374" s="88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CD374" s="84"/>
      <c r="CE374" s="89"/>
    </row>
    <row r="375" spans="1:83" s="83" customFormat="1" x14ac:dyDescent="0.2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87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88"/>
      <c r="Z375" s="88"/>
      <c r="AA375" s="88"/>
      <c r="AB375" s="88"/>
      <c r="AC375" s="88"/>
      <c r="AD375" s="88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CD375" s="84"/>
      <c r="CE375" s="89"/>
    </row>
    <row r="376" spans="1:83" s="83" customFormat="1" x14ac:dyDescent="0.2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87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88"/>
      <c r="Z376" s="88"/>
      <c r="AA376" s="88"/>
      <c r="AB376" s="88"/>
      <c r="AC376" s="88"/>
      <c r="AD376" s="88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CD376" s="84"/>
      <c r="CE376" s="89"/>
    </row>
    <row r="377" spans="1:83" s="83" customFormat="1" x14ac:dyDescent="0.2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87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88"/>
      <c r="Z377" s="88"/>
      <c r="AA377" s="88"/>
      <c r="AB377" s="88"/>
      <c r="AC377" s="88"/>
      <c r="AD377" s="88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CD377" s="84"/>
      <c r="CE377" s="89"/>
    </row>
    <row r="378" spans="1:83" s="83" customFormat="1" x14ac:dyDescent="0.2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87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88"/>
      <c r="Z378" s="88"/>
      <c r="AA378" s="88"/>
      <c r="AB378" s="88"/>
      <c r="AC378" s="88"/>
      <c r="AD378" s="88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CD378" s="84"/>
      <c r="CE378" s="89"/>
    </row>
    <row r="379" spans="1:83" s="83" customFormat="1" x14ac:dyDescent="0.2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87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88"/>
      <c r="Z379" s="88"/>
      <c r="AA379" s="88"/>
      <c r="AB379" s="88"/>
      <c r="AC379" s="88"/>
      <c r="AD379" s="88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CD379" s="84"/>
      <c r="CE379" s="89"/>
    </row>
    <row r="380" spans="1:83" s="83" customFormat="1" x14ac:dyDescent="0.2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87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88"/>
      <c r="Z380" s="88"/>
      <c r="AA380" s="88"/>
      <c r="AB380" s="88"/>
      <c r="AC380" s="88"/>
      <c r="AD380" s="88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CD380" s="84"/>
      <c r="CE380" s="89"/>
    </row>
    <row r="381" spans="1:83" s="83" customFormat="1" x14ac:dyDescent="0.2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87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88"/>
      <c r="Z381" s="88"/>
      <c r="AA381" s="88"/>
      <c r="AB381" s="88"/>
      <c r="AC381" s="88"/>
      <c r="AD381" s="88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CD381" s="84"/>
      <c r="CE381" s="89"/>
    </row>
    <row r="382" spans="1:83" s="83" customFormat="1" x14ac:dyDescent="0.2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87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88"/>
      <c r="Z382" s="88"/>
      <c r="AA382" s="88"/>
      <c r="AB382" s="88"/>
      <c r="AC382" s="88"/>
      <c r="AD382" s="88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CD382" s="84"/>
      <c r="CE382" s="89"/>
    </row>
    <row r="383" spans="1:83" s="83" customFormat="1" x14ac:dyDescent="0.2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87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88"/>
      <c r="Z383" s="88"/>
      <c r="AA383" s="88"/>
      <c r="AB383" s="88"/>
      <c r="AC383" s="88"/>
      <c r="AD383" s="88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CD383" s="84"/>
      <c r="CE383" s="89"/>
    </row>
    <row r="384" spans="1:83" s="83" customFormat="1" x14ac:dyDescent="0.2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87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88"/>
      <c r="Z384" s="88"/>
      <c r="AA384" s="88"/>
      <c r="AB384" s="88"/>
      <c r="AC384" s="88"/>
      <c r="AD384" s="88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CD384" s="84"/>
      <c r="CE384" s="89"/>
    </row>
    <row r="385" spans="1:83" s="83" customFormat="1" x14ac:dyDescent="0.2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87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88"/>
      <c r="Z385" s="88"/>
      <c r="AA385" s="88"/>
      <c r="AB385" s="88"/>
      <c r="AC385" s="88"/>
      <c r="AD385" s="88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CD385" s="84"/>
      <c r="CE385" s="89"/>
    </row>
    <row r="386" spans="1:83" s="83" customFormat="1" x14ac:dyDescent="0.2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87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88"/>
      <c r="Z386" s="88"/>
      <c r="AA386" s="88"/>
      <c r="AB386" s="88"/>
      <c r="AC386" s="88"/>
      <c r="AD386" s="88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CD386" s="84"/>
      <c r="CE386" s="89"/>
    </row>
    <row r="387" spans="1:83" s="83" customFormat="1" x14ac:dyDescent="0.2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87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88"/>
      <c r="Z387" s="88"/>
      <c r="AA387" s="88"/>
      <c r="AB387" s="88"/>
      <c r="AC387" s="88"/>
      <c r="AD387" s="88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CD387" s="84"/>
      <c r="CE387" s="89"/>
    </row>
    <row r="388" spans="1:83" s="83" customFormat="1" x14ac:dyDescent="0.2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87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88"/>
      <c r="Z388" s="88"/>
      <c r="AA388" s="88"/>
      <c r="AB388" s="88"/>
      <c r="AC388" s="88"/>
      <c r="AD388" s="88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CD388" s="84"/>
      <c r="CE388" s="89"/>
    </row>
    <row r="389" spans="1:83" s="83" customFormat="1" x14ac:dyDescent="0.2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87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88"/>
      <c r="Z389" s="88"/>
      <c r="AA389" s="88"/>
      <c r="AB389" s="88"/>
      <c r="AC389" s="88"/>
      <c r="AD389" s="88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CD389" s="84"/>
      <c r="CE389" s="89"/>
    </row>
    <row r="390" spans="1:83" s="83" customFormat="1" x14ac:dyDescent="0.2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87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88"/>
      <c r="Z390" s="88"/>
      <c r="AA390" s="88"/>
      <c r="AB390" s="88"/>
      <c r="AC390" s="88"/>
      <c r="AD390" s="88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CD390" s="84"/>
      <c r="CE390" s="89"/>
    </row>
    <row r="391" spans="1:83" s="83" customFormat="1" x14ac:dyDescent="0.2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87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88"/>
      <c r="Z391" s="88"/>
      <c r="AA391" s="88"/>
      <c r="AB391" s="88"/>
      <c r="AC391" s="88"/>
      <c r="AD391" s="88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CD391" s="84"/>
      <c r="CE391" s="89"/>
    </row>
    <row r="392" spans="1:83" s="83" customFormat="1" x14ac:dyDescent="0.2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87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88"/>
      <c r="Z392" s="88"/>
      <c r="AA392" s="88"/>
      <c r="AB392" s="88"/>
      <c r="AC392" s="88"/>
      <c r="AD392" s="88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CD392" s="84"/>
      <c r="CE392" s="89"/>
    </row>
    <row r="393" spans="1:83" s="83" customFormat="1" x14ac:dyDescent="0.2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87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88"/>
      <c r="Z393" s="88"/>
      <c r="AA393" s="88"/>
      <c r="AB393" s="88"/>
      <c r="AC393" s="88"/>
      <c r="AD393" s="88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CD393" s="84"/>
      <c r="CE393" s="89"/>
    </row>
    <row r="394" spans="1:83" s="83" customFormat="1" x14ac:dyDescent="0.2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87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88"/>
      <c r="Z394" s="88"/>
      <c r="AA394" s="88"/>
      <c r="AB394" s="88"/>
      <c r="AC394" s="88"/>
      <c r="AD394" s="88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CD394" s="84"/>
      <c r="CE394" s="89"/>
    </row>
    <row r="395" spans="1:83" s="83" customFormat="1" x14ac:dyDescent="0.2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87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88"/>
      <c r="Z395" s="88"/>
      <c r="AA395" s="88"/>
      <c r="AB395" s="88"/>
      <c r="AC395" s="88"/>
      <c r="AD395" s="88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CD395" s="84"/>
      <c r="CE395" s="89"/>
    </row>
    <row r="396" spans="1:83" s="83" customFormat="1" x14ac:dyDescent="0.2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87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88"/>
      <c r="Z396" s="88"/>
      <c r="AA396" s="88"/>
      <c r="AB396" s="88"/>
      <c r="AC396" s="88"/>
      <c r="AD396" s="88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CD396" s="84"/>
      <c r="CE396" s="89"/>
    </row>
    <row r="397" spans="1:83" s="83" customFormat="1" x14ac:dyDescent="0.2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87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88"/>
      <c r="Z397" s="88"/>
      <c r="AA397" s="88"/>
      <c r="AB397" s="88"/>
      <c r="AC397" s="88"/>
      <c r="AD397" s="88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CD397" s="84"/>
      <c r="CE397" s="89"/>
    </row>
    <row r="398" spans="1:83" s="83" customFormat="1" x14ac:dyDescent="0.2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87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88"/>
      <c r="Z398" s="88"/>
      <c r="AA398" s="88"/>
      <c r="AB398" s="88"/>
      <c r="AC398" s="88"/>
      <c r="AD398" s="88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CD398" s="84"/>
      <c r="CE398" s="89"/>
    </row>
    <row r="399" spans="1:83" s="83" customFormat="1" x14ac:dyDescent="0.2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87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88"/>
      <c r="Z399" s="88"/>
      <c r="AA399" s="88"/>
      <c r="AB399" s="88"/>
      <c r="AC399" s="88"/>
      <c r="AD399" s="88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CD399" s="84"/>
      <c r="CE399" s="89"/>
    </row>
    <row r="400" spans="1:83" s="83" customFormat="1" x14ac:dyDescent="0.2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87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88"/>
      <c r="Z400" s="88"/>
      <c r="AA400" s="88"/>
      <c r="AB400" s="88"/>
      <c r="AC400" s="88"/>
      <c r="AD400" s="88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CD400" s="84"/>
      <c r="CE400" s="89"/>
    </row>
    <row r="401" spans="1:83" s="83" customFormat="1" x14ac:dyDescent="0.2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87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88"/>
      <c r="Z401" s="88"/>
      <c r="AA401" s="88"/>
      <c r="AB401" s="88"/>
      <c r="AC401" s="88"/>
      <c r="AD401" s="88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CD401" s="84"/>
      <c r="CE401" s="89"/>
    </row>
    <row r="402" spans="1:83" s="83" customFormat="1" x14ac:dyDescent="0.2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87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88"/>
      <c r="Z402" s="88"/>
      <c r="AA402" s="88"/>
      <c r="AB402" s="88"/>
      <c r="AC402" s="88"/>
      <c r="AD402" s="88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CD402" s="84"/>
      <c r="CE402" s="89"/>
    </row>
    <row r="403" spans="1:83" s="83" customFormat="1" x14ac:dyDescent="0.2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87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88"/>
      <c r="Z403" s="88"/>
      <c r="AA403" s="88"/>
      <c r="AB403" s="88"/>
      <c r="AC403" s="88"/>
      <c r="AD403" s="88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CD403" s="84"/>
      <c r="CE403" s="89"/>
    </row>
    <row r="404" spans="1:83" s="83" customFormat="1" x14ac:dyDescent="0.2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87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88"/>
      <c r="Z404" s="88"/>
      <c r="AA404" s="88"/>
      <c r="AB404" s="88"/>
      <c r="AC404" s="88"/>
      <c r="AD404" s="88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CD404" s="84"/>
      <c r="CE404" s="89"/>
    </row>
    <row r="405" spans="1:83" s="83" customFormat="1" x14ac:dyDescent="0.2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87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88"/>
      <c r="Z405" s="88"/>
      <c r="AA405" s="88"/>
      <c r="AB405" s="88"/>
      <c r="AC405" s="88"/>
      <c r="AD405" s="88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CD405" s="84"/>
      <c r="CE405" s="89"/>
    </row>
    <row r="406" spans="1:83" s="83" customFormat="1" x14ac:dyDescent="0.2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87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88"/>
      <c r="Z406" s="88"/>
      <c r="AA406" s="88"/>
      <c r="AB406" s="88"/>
      <c r="AC406" s="88"/>
      <c r="AD406" s="88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CD406" s="84"/>
      <c r="CE406" s="89"/>
    </row>
    <row r="407" spans="1:83" s="83" customFormat="1" x14ac:dyDescent="0.2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87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88"/>
      <c r="Z407" s="88"/>
      <c r="AA407" s="88"/>
      <c r="AB407" s="88"/>
      <c r="AC407" s="88"/>
      <c r="AD407" s="88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CD407" s="84"/>
      <c r="CE407" s="89"/>
    </row>
    <row r="408" spans="1:83" s="83" customFormat="1" x14ac:dyDescent="0.2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87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88"/>
      <c r="Z408" s="88"/>
      <c r="AA408" s="88"/>
      <c r="AB408" s="88"/>
      <c r="AC408" s="88"/>
      <c r="AD408" s="88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CD408" s="84"/>
      <c r="CE408" s="89"/>
    </row>
    <row r="409" spans="1:83" s="83" customFormat="1" x14ac:dyDescent="0.2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87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88"/>
      <c r="Z409" s="88"/>
      <c r="AA409" s="88"/>
      <c r="AB409" s="88"/>
      <c r="AC409" s="88"/>
      <c r="AD409" s="88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CD409" s="84"/>
      <c r="CE409" s="89"/>
    </row>
    <row r="410" spans="1:83" s="83" customFormat="1" x14ac:dyDescent="0.2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87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88"/>
      <c r="Z410" s="88"/>
      <c r="AA410" s="88"/>
      <c r="AB410" s="88"/>
      <c r="AC410" s="88"/>
      <c r="AD410" s="88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CD410" s="84"/>
      <c r="CE410" s="89"/>
    </row>
    <row r="411" spans="1:83" s="83" customFormat="1" x14ac:dyDescent="0.2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87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88"/>
      <c r="Z411" s="88"/>
      <c r="AA411" s="88"/>
      <c r="AB411" s="88"/>
      <c r="AC411" s="88"/>
      <c r="AD411" s="88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CD411" s="84"/>
      <c r="CE411" s="89"/>
    </row>
    <row r="412" spans="1:83" s="83" customFormat="1" x14ac:dyDescent="0.2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87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88"/>
      <c r="Z412" s="88"/>
      <c r="AA412" s="88"/>
      <c r="AB412" s="88"/>
      <c r="AC412" s="88"/>
      <c r="AD412" s="88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CD412" s="84"/>
      <c r="CE412" s="89"/>
    </row>
    <row r="413" spans="1:83" s="83" customFormat="1" x14ac:dyDescent="0.2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87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88"/>
      <c r="Z413" s="88"/>
      <c r="AA413" s="88"/>
      <c r="AB413" s="88"/>
      <c r="AC413" s="88"/>
      <c r="AD413" s="88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CD413" s="84"/>
      <c r="CE413" s="89"/>
    </row>
    <row r="414" spans="1:83" s="83" customFormat="1" x14ac:dyDescent="0.2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87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88"/>
      <c r="Z414" s="88"/>
      <c r="AA414" s="88"/>
      <c r="AB414" s="88"/>
      <c r="AC414" s="88"/>
      <c r="AD414" s="88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CD414" s="84"/>
      <c r="CE414" s="89"/>
    </row>
    <row r="415" spans="1:83" s="83" customFormat="1" x14ac:dyDescent="0.2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87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88"/>
      <c r="Z415" s="88"/>
      <c r="AA415" s="88"/>
      <c r="AB415" s="88"/>
      <c r="AC415" s="88"/>
      <c r="AD415" s="88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CD415" s="84"/>
      <c r="CE415" s="89"/>
    </row>
    <row r="416" spans="1:83" s="83" customFormat="1" x14ac:dyDescent="0.2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87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88"/>
      <c r="Z416" s="88"/>
      <c r="AA416" s="88"/>
      <c r="AB416" s="88"/>
      <c r="AC416" s="88"/>
      <c r="AD416" s="88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CD416" s="84"/>
      <c r="CE416" s="89"/>
    </row>
    <row r="417" spans="1:83" s="83" customFormat="1" x14ac:dyDescent="0.2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87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88"/>
      <c r="Z417" s="88"/>
      <c r="AA417" s="88"/>
      <c r="AB417" s="88"/>
      <c r="AC417" s="88"/>
      <c r="AD417" s="88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CD417" s="84"/>
      <c r="CE417" s="89"/>
    </row>
    <row r="418" spans="1:83" s="83" customFormat="1" x14ac:dyDescent="0.2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87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88"/>
      <c r="Z418" s="88"/>
      <c r="AA418" s="88"/>
      <c r="AB418" s="88"/>
      <c r="AC418" s="88"/>
      <c r="AD418" s="88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CD418" s="84"/>
      <c r="CE418" s="89"/>
    </row>
    <row r="419" spans="1:83" s="83" customFormat="1" x14ac:dyDescent="0.2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87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88"/>
      <c r="Z419" s="88"/>
      <c r="AA419" s="88"/>
      <c r="AB419" s="88"/>
      <c r="AC419" s="88"/>
      <c r="AD419" s="88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CD419" s="84"/>
      <c r="CE419" s="89"/>
    </row>
    <row r="420" spans="1:83" s="83" customFormat="1" x14ac:dyDescent="0.2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87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88"/>
      <c r="Z420" s="88"/>
      <c r="AA420" s="88"/>
      <c r="AB420" s="88"/>
      <c r="AC420" s="88"/>
      <c r="AD420" s="88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CD420" s="84"/>
      <c r="CE420" s="89"/>
    </row>
    <row r="421" spans="1:83" s="83" customFormat="1" x14ac:dyDescent="0.2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87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88"/>
      <c r="Z421" s="88"/>
      <c r="AA421" s="88"/>
      <c r="AB421" s="88"/>
      <c r="AC421" s="88"/>
      <c r="AD421" s="88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CD421" s="84"/>
      <c r="CE421" s="89"/>
    </row>
    <row r="422" spans="1:83" s="83" customFormat="1" x14ac:dyDescent="0.2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87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88"/>
      <c r="Z422" s="88"/>
      <c r="AA422" s="88"/>
      <c r="AB422" s="88"/>
      <c r="AC422" s="88"/>
      <c r="AD422" s="88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CD422" s="84"/>
      <c r="CE422" s="89"/>
    </row>
    <row r="423" spans="1:83" s="83" customFormat="1" x14ac:dyDescent="0.2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87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88"/>
      <c r="Z423" s="88"/>
      <c r="AA423" s="88"/>
      <c r="AB423" s="88"/>
      <c r="AC423" s="88"/>
      <c r="AD423" s="88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CD423" s="84"/>
      <c r="CE423" s="89"/>
    </row>
    <row r="424" spans="1:83" s="83" customFormat="1" x14ac:dyDescent="0.2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87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88"/>
      <c r="Z424" s="88"/>
      <c r="AA424" s="88"/>
      <c r="AB424" s="88"/>
      <c r="AC424" s="88"/>
      <c r="AD424" s="88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CD424" s="84"/>
      <c r="CE424" s="89"/>
    </row>
    <row r="425" spans="1:83" s="83" customFormat="1" x14ac:dyDescent="0.2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87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88"/>
      <c r="Z425" s="88"/>
      <c r="AA425" s="88"/>
      <c r="AB425" s="88"/>
      <c r="AC425" s="88"/>
      <c r="AD425" s="88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CD425" s="84"/>
      <c r="CE425" s="89"/>
    </row>
    <row r="426" spans="1:83" s="83" customFormat="1" x14ac:dyDescent="0.2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87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88"/>
      <c r="Z426" s="88"/>
      <c r="AA426" s="88"/>
      <c r="AB426" s="88"/>
      <c r="AC426" s="88"/>
      <c r="AD426" s="88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CD426" s="84"/>
      <c r="CE426" s="89"/>
    </row>
    <row r="427" spans="1:83" s="83" customFormat="1" x14ac:dyDescent="0.2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87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88"/>
      <c r="Z427" s="88"/>
      <c r="AA427" s="88"/>
      <c r="AB427" s="88"/>
      <c r="AC427" s="88"/>
      <c r="AD427" s="88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CD427" s="84"/>
      <c r="CE427" s="89"/>
    </row>
    <row r="428" spans="1:83" s="83" customFormat="1" x14ac:dyDescent="0.2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87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88"/>
      <c r="Z428" s="88"/>
      <c r="AA428" s="88"/>
      <c r="AB428" s="88"/>
      <c r="AC428" s="88"/>
      <c r="AD428" s="88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CD428" s="84"/>
      <c r="CE428" s="89"/>
    </row>
    <row r="429" spans="1:83" s="83" customFormat="1" x14ac:dyDescent="0.2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87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88"/>
      <c r="Z429" s="88"/>
      <c r="AA429" s="88"/>
      <c r="AB429" s="88"/>
      <c r="AC429" s="88"/>
      <c r="AD429" s="88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CD429" s="84"/>
      <c r="CE429" s="89"/>
    </row>
    <row r="430" spans="1:83" s="83" customFormat="1" x14ac:dyDescent="0.2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87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88"/>
      <c r="Z430" s="88"/>
      <c r="AA430" s="88"/>
      <c r="AB430" s="88"/>
      <c r="AC430" s="88"/>
      <c r="AD430" s="88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CD430" s="84"/>
      <c r="CE430" s="89"/>
    </row>
    <row r="431" spans="1:83" s="83" customFormat="1" x14ac:dyDescent="0.2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87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88"/>
      <c r="Z431" s="88"/>
      <c r="AA431" s="88"/>
      <c r="AB431" s="88"/>
      <c r="AC431" s="88"/>
      <c r="AD431" s="88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CD431" s="84"/>
      <c r="CE431" s="89"/>
    </row>
    <row r="432" spans="1:83" s="83" customFormat="1" x14ac:dyDescent="0.2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87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88"/>
      <c r="Z432" s="88"/>
      <c r="AA432" s="88"/>
      <c r="AB432" s="88"/>
      <c r="AC432" s="88"/>
      <c r="AD432" s="88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CD432" s="84"/>
      <c r="CE432" s="89"/>
    </row>
    <row r="433" spans="1:83" s="83" customFormat="1" x14ac:dyDescent="0.2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87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88"/>
      <c r="Z433" s="88"/>
      <c r="AA433" s="88"/>
      <c r="AB433" s="88"/>
      <c r="AC433" s="88"/>
      <c r="AD433" s="88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CD433" s="84"/>
      <c r="CE433" s="89"/>
    </row>
    <row r="434" spans="1:83" s="83" customFormat="1" x14ac:dyDescent="0.2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87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88"/>
      <c r="Z434" s="88"/>
      <c r="AA434" s="88"/>
      <c r="AB434" s="88"/>
      <c r="AC434" s="88"/>
      <c r="AD434" s="88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CD434" s="84"/>
      <c r="CE434" s="89"/>
    </row>
    <row r="435" spans="1:83" s="83" customFormat="1" x14ac:dyDescent="0.2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87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88"/>
      <c r="Z435" s="88"/>
      <c r="AA435" s="88"/>
      <c r="AB435" s="88"/>
      <c r="AC435" s="88"/>
      <c r="AD435" s="88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CD435" s="84"/>
      <c r="CE435" s="89"/>
    </row>
    <row r="436" spans="1:83" s="83" customFormat="1" x14ac:dyDescent="0.2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87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88"/>
      <c r="Z436" s="88"/>
      <c r="AA436" s="88"/>
      <c r="AB436" s="88"/>
      <c r="AC436" s="88"/>
      <c r="AD436" s="88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CD436" s="84"/>
      <c r="CE436" s="89"/>
    </row>
    <row r="437" spans="1:83" s="83" customFormat="1" x14ac:dyDescent="0.2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87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88"/>
      <c r="Z437" s="88"/>
      <c r="AA437" s="88"/>
      <c r="AB437" s="88"/>
      <c r="AC437" s="88"/>
      <c r="AD437" s="88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CD437" s="84"/>
      <c r="CE437" s="89"/>
    </row>
    <row r="438" spans="1:83" s="83" customFormat="1" x14ac:dyDescent="0.2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87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88"/>
      <c r="Z438" s="88"/>
      <c r="AA438" s="88"/>
      <c r="AB438" s="88"/>
      <c r="AC438" s="88"/>
      <c r="AD438" s="88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CD438" s="84"/>
      <c r="CE438" s="89"/>
    </row>
    <row r="439" spans="1:83" s="83" customFormat="1" x14ac:dyDescent="0.2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87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88"/>
      <c r="Z439" s="88"/>
      <c r="AA439" s="88"/>
      <c r="AB439" s="88"/>
      <c r="AC439" s="88"/>
      <c r="AD439" s="88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CD439" s="84"/>
      <c r="CE439" s="89"/>
    </row>
    <row r="440" spans="1:83" s="83" customFormat="1" x14ac:dyDescent="0.2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87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88"/>
      <c r="Z440" s="88"/>
      <c r="AA440" s="88"/>
      <c r="AB440" s="88"/>
      <c r="AC440" s="88"/>
      <c r="AD440" s="88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CD440" s="84"/>
      <c r="CE440" s="89"/>
    </row>
    <row r="441" spans="1:83" s="83" customFormat="1" x14ac:dyDescent="0.2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87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88"/>
      <c r="Z441" s="88"/>
      <c r="AA441" s="88"/>
      <c r="AB441" s="88"/>
      <c r="AC441" s="88"/>
      <c r="AD441" s="88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CD441" s="84"/>
      <c r="CE441" s="89"/>
    </row>
    <row r="442" spans="1:83" s="83" customFormat="1" x14ac:dyDescent="0.2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87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88"/>
      <c r="Z442" s="88"/>
      <c r="AA442" s="88"/>
      <c r="AB442" s="88"/>
      <c r="AC442" s="88"/>
      <c r="AD442" s="88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CD442" s="84"/>
      <c r="CE442" s="89"/>
    </row>
    <row r="443" spans="1:83" s="83" customFormat="1" x14ac:dyDescent="0.2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87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88"/>
      <c r="Z443" s="88"/>
      <c r="AA443" s="88"/>
      <c r="AB443" s="88"/>
      <c r="AC443" s="88"/>
      <c r="AD443" s="88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CD443" s="84"/>
      <c r="CE443" s="89"/>
    </row>
    <row r="444" spans="1:83" s="83" customFormat="1" x14ac:dyDescent="0.2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87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88"/>
      <c r="Z444" s="88"/>
      <c r="AA444" s="88"/>
      <c r="AB444" s="88"/>
      <c r="AC444" s="88"/>
      <c r="AD444" s="88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CD444" s="84"/>
      <c r="CE444" s="89"/>
    </row>
    <row r="445" spans="1:83" s="83" customFormat="1" x14ac:dyDescent="0.2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87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88"/>
      <c r="Z445" s="88"/>
      <c r="AA445" s="88"/>
      <c r="AB445" s="88"/>
      <c r="AC445" s="88"/>
      <c r="AD445" s="88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CD445" s="84"/>
      <c r="CE445" s="89"/>
    </row>
    <row r="446" spans="1:83" s="83" customFormat="1" x14ac:dyDescent="0.2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87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88"/>
      <c r="Z446" s="88"/>
      <c r="AA446" s="88"/>
      <c r="AB446" s="88"/>
      <c r="AC446" s="88"/>
      <c r="AD446" s="88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CD446" s="84"/>
      <c r="CE446" s="89"/>
    </row>
    <row r="447" spans="1:83" s="83" customFormat="1" x14ac:dyDescent="0.2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87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88"/>
      <c r="Z447" s="88"/>
      <c r="AA447" s="88"/>
      <c r="AB447" s="88"/>
      <c r="AC447" s="88"/>
      <c r="AD447" s="88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CD447" s="84"/>
      <c r="CE447" s="89"/>
    </row>
    <row r="448" spans="1:83" s="83" customFormat="1" x14ac:dyDescent="0.2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87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88"/>
      <c r="Z448" s="88"/>
      <c r="AA448" s="88"/>
      <c r="AB448" s="88"/>
      <c r="AC448" s="88"/>
      <c r="AD448" s="88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CD448" s="84"/>
      <c r="CE448" s="89"/>
    </row>
    <row r="449" spans="1:83" s="83" customFormat="1" x14ac:dyDescent="0.2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87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88"/>
      <c r="Z449" s="88"/>
      <c r="AA449" s="88"/>
      <c r="AB449" s="88"/>
      <c r="AC449" s="88"/>
      <c r="AD449" s="88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CD449" s="84"/>
      <c r="CE449" s="89"/>
    </row>
    <row r="450" spans="1:83" s="83" customFormat="1" x14ac:dyDescent="0.2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87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88"/>
      <c r="Z450" s="88"/>
      <c r="AA450" s="88"/>
      <c r="AB450" s="88"/>
      <c r="AC450" s="88"/>
      <c r="AD450" s="88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CD450" s="84"/>
      <c r="CE450" s="89"/>
    </row>
    <row r="451" spans="1:83" s="83" customFormat="1" x14ac:dyDescent="0.2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87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88"/>
      <c r="Z451" s="88"/>
      <c r="AA451" s="88"/>
      <c r="AB451" s="88"/>
      <c r="AC451" s="88"/>
      <c r="AD451" s="88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CD451" s="84"/>
      <c r="CE451" s="89"/>
    </row>
    <row r="452" spans="1:83" s="83" customFormat="1" x14ac:dyDescent="0.2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87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88"/>
      <c r="Z452" s="88"/>
      <c r="AA452" s="88"/>
      <c r="AB452" s="88"/>
      <c r="AC452" s="88"/>
      <c r="AD452" s="88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CD452" s="84"/>
      <c r="CE452" s="89"/>
    </row>
    <row r="453" spans="1:83" s="83" customFormat="1" x14ac:dyDescent="0.2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87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88"/>
      <c r="Z453" s="88"/>
      <c r="AA453" s="88"/>
      <c r="AB453" s="88"/>
      <c r="AC453" s="88"/>
      <c r="AD453" s="88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CD453" s="84"/>
      <c r="CE453" s="89"/>
    </row>
    <row r="454" spans="1:83" s="83" customFormat="1" x14ac:dyDescent="0.2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87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88"/>
      <c r="Z454" s="88"/>
      <c r="AA454" s="88"/>
      <c r="AB454" s="88"/>
      <c r="AC454" s="88"/>
      <c r="AD454" s="88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CD454" s="84"/>
      <c r="CE454" s="89"/>
    </row>
    <row r="455" spans="1:83" s="83" customFormat="1" x14ac:dyDescent="0.2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87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88"/>
      <c r="Z455" s="88"/>
      <c r="AA455" s="88"/>
      <c r="AB455" s="88"/>
      <c r="AC455" s="88"/>
      <c r="AD455" s="88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CD455" s="84"/>
      <c r="CE455" s="89"/>
    </row>
    <row r="456" spans="1:83" s="83" customFormat="1" x14ac:dyDescent="0.2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87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88"/>
      <c r="Z456" s="88"/>
      <c r="AA456" s="88"/>
      <c r="AB456" s="88"/>
      <c r="AC456" s="88"/>
      <c r="AD456" s="88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CD456" s="84"/>
      <c r="CE456" s="89"/>
    </row>
    <row r="457" spans="1:83" s="83" customFormat="1" x14ac:dyDescent="0.2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87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88"/>
      <c r="Z457" s="88"/>
      <c r="AA457" s="88"/>
      <c r="AB457" s="88"/>
      <c r="AC457" s="88"/>
      <c r="AD457" s="88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CD457" s="84"/>
      <c r="CE457" s="89"/>
    </row>
    <row r="458" spans="1:83" s="83" customFormat="1" x14ac:dyDescent="0.2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87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88"/>
      <c r="Z458" s="88"/>
      <c r="AA458" s="88"/>
      <c r="AB458" s="88"/>
      <c r="AC458" s="88"/>
      <c r="AD458" s="88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CD458" s="84"/>
      <c r="CE458" s="89"/>
    </row>
    <row r="459" spans="1:83" s="83" customFormat="1" x14ac:dyDescent="0.2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87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88"/>
      <c r="Z459" s="88"/>
      <c r="AA459" s="88"/>
      <c r="AB459" s="88"/>
      <c r="AC459" s="88"/>
      <c r="AD459" s="88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CD459" s="84"/>
      <c r="CE459" s="89"/>
    </row>
    <row r="460" spans="1:83" s="83" customFormat="1" x14ac:dyDescent="0.2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87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88"/>
      <c r="Z460" s="88"/>
      <c r="AA460" s="88"/>
      <c r="AB460" s="88"/>
      <c r="AC460" s="88"/>
      <c r="AD460" s="88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CD460" s="84"/>
      <c r="CE460" s="89"/>
    </row>
    <row r="461" spans="1:83" s="83" customFormat="1" x14ac:dyDescent="0.2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87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88"/>
      <c r="Z461" s="88"/>
      <c r="AA461" s="88"/>
      <c r="AB461" s="88"/>
      <c r="AC461" s="88"/>
      <c r="AD461" s="88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CD461" s="84"/>
      <c r="CE461" s="89"/>
    </row>
    <row r="462" spans="1:83" s="83" customFormat="1" x14ac:dyDescent="0.2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87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88"/>
      <c r="Z462" s="88"/>
      <c r="AA462" s="88"/>
      <c r="AB462" s="88"/>
      <c r="AC462" s="88"/>
      <c r="AD462" s="88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CD462" s="84"/>
      <c r="CE462" s="89"/>
    </row>
    <row r="463" spans="1:83" s="83" customFormat="1" x14ac:dyDescent="0.2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87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88"/>
      <c r="Z463" s="88"/>
      <c r="AA463" s="88"/>
      <c r="AB463" s="88"/>
      <c r="AC463" s="88"/>
      <c r="AD463" s="88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CD463" s="84"/>
      <c r="CE463" s="89"/>
    </row>
    <row r="464" spans="1:83" s="83" customFormat="1" x14ac:dyDescent="0.2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87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88"/>
      <c r="Z464" s="88"/>
      <c r="AA464" s="88"/>
      <c r="AB464" s="88"/>
      <c r="AC464" s="88"/>
      <c r="AD464" s="88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CD464" s="84"/>
      <c r="CE464" s="89"/>
    </row>
    <row r="465" spans="1:83" s="83" customFormat="1" x14ac:dyDescent="0.2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87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88"/>
      <c r="Z465" s="88"/>
      <c r="AA465" s="88"/>
      <c r="AB465" s="88"/>
      <c r="AC465" s="88"/>
      <c r="AD465" s="88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CD465" s="84"/>
      <c r="CE465" s="89"/>
    </row>
    <row r="466" spans="1:83" s="83" customFormat="1" x14ac:dyDescent="0.2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87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88"/>
      <c r="Z466" s="88"/>
      <c r="AA466" s="88"/>
      <c r="AB466" s="88"/>
      <c r="AC466" s="88"/>
      <c r="AD466" s="88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CD466" s="84"/>
      <c r="CE466" s="89"/>
    </row>
    <row r="467" spans="1:83" s="83" customFormat="1" x14ac:dyDescent="0.2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87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88"/>
      <c r="Z467" s="88"/>
      <c r="AA467" s="88"/>
      <c r="AB467" s="88"/>
      <c r="AC467" s="88"/>
      <c r="AD467" s="88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CD467" s="84"/>
      <c r="CE467" s="89"/>
    </row>
    <row r="468" spans="1:83" s="83" customFormat="1" x14ac:dyDescent="0.2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87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88"/>
      <c r="Z468" s="88"/>
      <c r="AA468" s="88"/>
      <c r="AB468" s="88"/>
      <c r="AC468" s="88"/>
      <c r="AD468" s="88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CD468" s="84"/>
      <c r="CE468" s="89"/>
    </row>
    <row r="469" spans="1:83" s="83" customFormat="1" x14ac:dyDescent="0.2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87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88"/>
      <c r="Z469" s="88"/>
      <c r="AA469" s="88"/>
      <c r="AB469" s="88"/>
      <c r="AC469" s="88"/>
      <c r="AD469" s="88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CD469" s="84"/>
      <c r="CE469" s="89"/>
    </row>
    <row r="470" spans="1:83" s="83" customFormat="1" x14ac:dyDescent="0.2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87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88"/>
      <c r="Z470" s="88"/>
      <c r="AA470" s="88"/>
      <c r="AB470" s="88"/>
      <c r="AC470" s="88"/>
      <c r="AD470" s="88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CD470" s="84"/>
      <c r="CE470" s="89"/>
    </row>
    <row r="471" spans="1:83" s="83" customFormat="1" x14ac:dyDescent="0.2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87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88"/>
      <c r="Z471" s="88"/>
      <c r="AA471" s="88"/>
      <c r="AB471" s="88"/>
      <c r="AC471" s="88"/>
      <c r="AD471" s="88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CD471" s="84"/>
      <c r="CE471" s="89"/>
    </row>
    <row r="472" spans="1:83" s="83" customFormat="1" x14ac:dyDescent="0.2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87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88"/>
      <c r="Z472" s="88"/>
      <c r="AA472" s="88"/>
      <c r="AB472" s="88"/>
      <c r="AC472" s="88"/>
      <c r="AD472" s="88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CD472" s="84"/>
      <c r="CE472" s="89"/>
    </row>
    <row r="473" spans="1:83" s="83" customFormat="1" x14ac:dyDescent="0.2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87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88"/>
      <c r="Z473" s="88"/>
      <c r="AA473" s="88"/>
      <c r="AB473" s="88"/>
      <c r="AC473" s="88"/>
      <c r="AD473" s="88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CD473" s="84"/>
      <c r="CE473" s="89"/>
    </row>
    <row r="474" spans="1:83" s="83" customFormat="1" x14ac:dyDescent="0.2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87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88"/>
      <c r="Z474" s="88"/>
      <c r="AA474" s="88"/>
      <c r="AB474" s="88"/>
      <c r="AC474" s="88"/>
      <c r="AD474" s="88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CD474" s="84"/>
      <c r="CE474" s="89"/>
    </row>
    <row r="475" spans="1:83" s="83" customFormat="1" x14ac:dyDescent="0.2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87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88"/>
      <c r="Z475" s="88"/>
      <c r="AA475" s="88"/>
      <c r="AB475" s="88"/>
      <c r="AC475" s="88"/>
      <c r="AD475" s="88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CD475" s="84"/>
      <c r="CE475" s="89"/>
    </row>
    <row r="476" spans="1:83" s="83" customFormat="1" x14ac:dyDescent="0.2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87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88"/>
      <c r="Z476" s="88"/>
      <c r="AA476" s="88"/>
      <c r="AB476" s="88"/>
      <c r="AC476" s="88"/>
      <c r="AD476" s="88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CD476" s="84"/>
      <c r="CE476" s="89"/>
    </row>
    <row r="477" spans="1:83" s="83" customFormat="1" x14ac:dyDescent="0.2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87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88"/>
      <c r="Z477" s="88"/>
      <c r="AA477" s="88"/>
      <c r="AB477" s="88"/>
      <c r="AC477" s="88"/>
      <c r="AD477" s="88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CD477" s="84"/>
      <c r="CE477" s="89"/>
    </row>
    <row r="478" spans="1:83" s="83" customFormat="1" x14ac:dyDescent="0.2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87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88"/>
      <c r="Z478" s="88"/>
      <c r="AA478" s="88"/>
      <c r="AB478" s="88"/>
      <c r="AC478" s="88"/>
      <c r="AD478" s="88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CD478" s="84"/>
      <c r="CE478" s="89"/>
    </row>
    <row r="479" spans="1:83" s="83" customFormat="1" x14ac:dyDescent="0.2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87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88"/>
      <c r="Z479" s="88"/>
      <c r="AA479" s="88"/>
      <c r="AB479" s="88"/>
      <c r="AC479" s="88"/>
      <c r="AD479" s="88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CD479" s="84"/>
      <c r="CE479" s="89"/>
    </row>
    <row r="480" spans="1:83" s="83" customFormat="1" x14ac:dyDescent="0.2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87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88"/>
      <c r="Z480" s="88"/>
      <c r="AA480" s="88"/>
      <c r="AB480" s="88"/>
      <c r="AC480" s="88"/>
      <c r="AD480" s="88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CD480" s="84"/>
      <c r="CE480" s="89"/>
    </row>
    <row r="481" spans="1:83" s="83" customFormat="1" x14ac:dyDescent="0.2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87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88"/>
      <c r="Z481" s="88"/>
      <c r="AA481" s="88"/>
      <c r="AB481" s="88"/>
      <c r="AC481" s="88"/>
      <c r="AD481" s="88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CD481" s="84"/>
      <c r="CE481" s="89"/>
    </row>
    <row r="482" spans="1:83" s="83" customFormat="1" x14ac:dyDescent="0.2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87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88"/>
      <c r="Z482" s="88"/>
      <c r="AA482" s="88"/>
      <c r="AB482" s="88"/>
      <c r="AC482" s="88"/>
      <c r="AD482" s="88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CD482" s="84"/>
      <c r="CE482" s="89"/>
    </row>
    <row r="483" spans="1:83" s="83" customFormat="1" x14ac:dyDescent="0.2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87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88"/>
      <c r="Z483" s="88"/>
      <c r="AA483" s="88"/>
      <c r="AB483" s="88"/>
      <c r="AC483" s="88"/>
      <c r="AD483" s="88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CD483" s="84"/>
      <c r="CE483" s="89"/>
    </row>
    <row r="484" spans="1:83" s="83" customFormat="1" x14ac:dyDescent="0.2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87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88"/>
      <c r="Z484" s="88"/>
      <c r="AA484" s="88"/>
      <c r="AB484" s="88"/>
      <c r="AC484" s="88"/>
      <c r="AD484" s="88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CD484" s="84"/>
      <c r="CE484" s="89"/>
    </row>
    <row r="485" spans="1:83" s="83" customFormat="1" x14ac:dyDescent="0.2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87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88"/>
      <c r="Z485" s="88"/>
      <c r="AA485" s="88"/>
      <c r="AB485" s="88"/>
      <c r="AC485" s="88"/>
      <c r="AD485" s="88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CD485" s="84"/>
      <c r="CE485" s="89"/>
    </row>
    <row r="486" spans="1:83" s="83" customFormat="1" x14ac:dyDescent="0.2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87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88"/>
      <c r="Z486" s="88"/>
      <c r="AA486" s="88"/>
      <c r="AB486" s="88"/>
      <c r="AC486" s="88"/>
      <c r="AD486" s="88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CD486" s="84"/>
      <c r="CE486" s="89"/>
    </row>
    <row r="487" spans="1:83" s="83" customFormat="1" x14ac:dyDescent="0.2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87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88"/>
      <c r="Z487" s="88"/>
      <c r="AA487" s="88"/>
      <c r="AB487" s="88"/>
      <c r="AC487" s="88"/>
      <c r="AD487" s="88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CD487" s="84"/>
      <c r="CE487" s="89"/>
    </row>
    <row r="488" spans="1:83" s="83" customFormat="1" x14ac:dyDescent="0.2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87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88"/>
      <c r="Z488" s="88"/>
      <c r="AA488" s="88"/>
      <c r="AB488" s="88"/>
      <c r="AC488" s="88"/>
      <c r="AD488" s="88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CD488" s="84"/>
      <c r="CE488" s="89"/>
    </row>
    <row r="489" spans="1:83" s="83" customFormat="1" x14ac:dyDescent="0.2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87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88"/>
      <c r="Z489" s="88"/>
      <c r="AA489" s="88"/>
      <c r="AB489" s="88"/>
      <c r="AC489" s="88"/>
      <c r="AD489" s="88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CD489" s="84"/>
      <c r="CE489" s="89"/>
    </row>
    <row r="490" spans="1:83" s="83" customFormat="1" x14ac:dyDescent="0.2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87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88"/>
      <c r="Z490" s="88"/>
      <c r="AA490" s="88"/>
      <c r="AB490" s="88"/>
      <c r="AC490" s="88"/>
      <c r="AD490" s="88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CD490" s="84"/>
      <c r="CE490" s="89"/>
    </row>
    <row r="491" spans="1:83" s="83" customFormat="1" x14ac:dyDescent="0.2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87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88"/>
      <c r="Z491" s="88"/>
      <c r="AA491" s="88"/>
      <c r="AB491" s="88"/>
      <c r="AC491" s="88"/>
      <c r="AD491" s="88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CD491" s="84"/>
      <c r="CE491" s="89"/>
    </row>
    <row r="492" spans="1:83" s="83" customFormat="1" x14ac:dyDescent="0.2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87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88"/>
      <c r="Z492" s="88"/>
      <c r="AA492" s="88"/>
      <c r="AB492" s="88"/>
      <c r="AC492" s="88"/>
      <c r="AD492" s="88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CD492" s="84"/>
      <c r="CE492" s="89"/>
    </row>
    <row r="493" spans="1:83" s="83" customFormat="1" x14ac:dyDescent="0.2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87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88"/>
      <c r="Z493" s="88"/>
      <c r="AA493" s="88"/>
      <c r="AB493" s="88"/>
      <c r="AC493" s="88"/>
      <c r="AD493" s="88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CD493" s="84"/>
      <c r="CE493" s="89"/>
    </row>
    <row r="494" spans="1:83" s="83" customFormat="1" x14ac:dyDescent="0.2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87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88"/>
      <c r="Z494" s="88"/>
      <c r="AA494" s="88"/>
      <c r="AB494" s="88"/>
      <c r="AC494" s="88"/>
      <c r="AD494" s="88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CD494" s="84"/>
      <c r="CE494" s="89"/>
    </row>
    <row r="495" spans="1:83" s="83" customFormat="1" x14ac:dyDescent="0.2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87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88"/>
      <c r="Z495" s="88"/>
      <c r="AA495" s="88"/>
      <c r="AB495" s="88"/>
      <c r="AC495" s="88"/>
      <c r="AD495" s="88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CD495" s="84"/>
      <c r="CE495" s="89"/>
    </row>
    <row r="496" spans="1:83" s="83" customFormat="1" x14ac:dyDescent="0.2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87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88"/>
      <c r="Z496" s="88"/>
      <c r="AA496" s="88"/>
      <c r="AB496" s="88"/>
      <c r="AC496" s="88"/>
      <c r="AD496" s="88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CD496" s="84"/>
      <c r="CE496" s="89"/>
    </row>
    <row r="497" spans="1:83" s="83" customFormat="1" x14ac:dyDescent="0.2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87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88"/>
      <c r="Z497" s="88"/>
      <c r="AA497" s="88"/>
      <c r="AB497" s="88"/>
      <c r="AC497" s="88"/>
      <c r="AD497" s="88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CD497" s="84"/>
      <c r="CE497" s="89"/>
    </row>
    <row r="498" spans="1:83" s="83" customFormat="1" x14ac:dyDescent="0.2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87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88"/>
      <c r="Z498" s="88"/>
      <c r="AA498" s="88"/>
      <c r="AB498" s="88"/>
      <c r="AC498" s="88"/>
      <c r="AD498" s="88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CD498" s="84"/>
      <c r="CE498" s="89"/>
    </row>
    <row r="499" spans="1:83" s="83" customFormat="1" x14ac:dyDescent="0.2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87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88"/>
      <c r="Z499" s="88"/>
      <c r="AA499" s="88"/>
      <c r="AB499" s="88"/>
      <c r="AC499" s="88"/>
      <c r="AD499" s="88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CD499" s="84"/>
      <c r="CE499" s="89"/>
    </row>
    <row r="500" spans="1:83" s="83" customFormat="1" x14ac:dyDescent="0.2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87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88"/>
      <c r="Z500" s="88"/>
      <c r="AA500" s="88"/>
      <c r="AB500" s="88"/>
      <c r="AC500" s="88"/>
      <c r="AD500" s="88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CD500" s="84"/>
      <c r="CE500" s="89"/>
    </row>
    <row r="501" spans="1:83" s="83" customFormat="1" x14ac:dyDescent="0.2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87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88"/>
      <c r="Z501" s="88"/>
      <c r="AA501" s="88"/>
      <c r="AB501" s="88"/>
      <c r="AC501" s="88"/>
      <c r="AD501" s="88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CD501" s="84"/>
      <c r="CE501" s="89"/>
    </row>
    <row r="502" spans="1:83" s="83" customFormat="1" x14ac:dyDescent="0.2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87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88"/>
      <c r="Z502" s="88"/>
      <c r="AA502" s="88"/>
      <c r="AB502" s="88"/>
      <c r="AC502" s="88"/>
      <c r="AD502" s="88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CD502" s="84"/>
      <c r="CE502" s="89"/>
    </row>
    <row r="503" spans="1:83" s="83" customFormat="1" x14ac:dyDescent="0.2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87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88"/>
      <c r="Z503" s="88"/>
      <c r="AA503" s="88"/>
      <c r="AB503" s="88"/>
      <c r="AC503" s="88"/>
      <c r="AD503" s="88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CD503" s="84"/>
      <c r="CE503" s="89"/>
    </row>
    <row r="504" spans="1:83" s="83" customFormat="1" x14ac:dyDescent="0.2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87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88"/>
      <c r="Z504" s="88"/>
      <c r="AA504" s="88"/>
      <c r="AB504" s="88"/>
      <c r="AC504" s="88"/>
      <c r="AD504" s="88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CD504" s="84"/>
      <c r="CE504" s="89"/>
    </row>
    <row r="505" spans="1:83" s="83" customFormat="1" x14ac:dyDescent="0.2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87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88"/>
      <c r="Z505" s="88"/>
      <c r="AA505" s="88"/>
      <c r="AB505" s="88"/>
      <c r="AC505" s="88"/>
      <c r="AD505" s="88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CD505" s="84"/>
      <c r="CE505" s="89"/>
    </row>
    <row r="506" spans="1:83" s="83" customFormat="1" x14ac:dyDescent="0.2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87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88"/>
      <c r="Z506" s="88"/>
      <c r="AA506" s="88"/>
      <c r="AB506" s="88"/>
      <c r="AC506" s="88"/>
      <c r="AD506" s="88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CD506" s="84"/>
      <c r="CE506" s="89"/>
    </row>
    <row r="507" spans="1:83" s="83" customFormat="1" x14ac:dyDescent="0.2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87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88"/>
      <c r="Z507" s="88"/>
      <c r="AA507" s="88"/>
      <c r="AB507" s="88"/>
      <c r="AC507" s="88"/>
      <c r="AD507" s="88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CD507" s="84"/>
      <c r="CE507" s="89"/>
    </row>
    <row r="508" spans="1:83" s="83" customFormat="1" x14ac:dyDescent="0.2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87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88"/>
      <c r="Z508" s="88"/>
      <c r="AA508" s="88"/>
      <c r="AB508" s="88"/>
      <c r="AC508" s="88"/>
      <c r="AD508" s="88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CD508" s="84"/>
      <c r="CE508" s="89"/>
    </row>
    <row r="509" spans="1:83" s="83" customFormat="1" x14ac:dyDescent="0.2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87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88"/>
      <c r="Z509" s="88"/>
      <c r="AA509" s="88"/>
      <c r="AB509" s="88"/>
      <c r="AC509" s="88"/>
      <c r="AD509" s="88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CD509" s="84"/>
      <c r="CE509" s="89"/>
    </row>
    <row r="510" spans="1:83" s="83" customFormat="1" x14ac:dyDescent="0.2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87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88"/>
      <c r="Z510" s="88"/>
      <c r="AA510" s="88"/>
      <c r="AB510" s="88"/>
      <c r="AC510" s="88"/>
      <c r="AD510" s="88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CD510" s="84"/>
      <c r="CE510" s="89"/>
    </row>
    <row r="511" spans="1:83" s="83" customFormat="1" x14ac:dyDescent="0.2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87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88"/>
      <c r="Z511" s="88"/>
      <c r="AA511" s="88"/>
      <c r="AB511" s="88"/>
      <c r="AC511" s="88"/>
      <c r="AD511" s="88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CD511" s="84"/>
      <c r="CE511" s="89"/>
    </row>
    <row r="512" spans="1:83" s="83" customFormat="1" x14ac:dyDescent="0.2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87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88"/>
      <c r="Z512" s="88"/>
      <c r="AA512" s="88"/>
      <c r="AB512" s="88"/>
      <c r="AC512" s="88"/>
      <c r="AD512" s="88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CD512" s="84"/>
      <c r="CE512" s="89"/>
    </row>
    <row r="513" spans="1:83" s="83" customFormat="1" x14ac:dyDescent="0.2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87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88"/>
      <c r="Z513" s="88"/>
      <c r="AA513" s="88"/>
      <c r="AB513" s="88"/>
      <c r="AC513" s="88"/>
      <c r="AD513" s="88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CD513" s="84"/>
      <c r="CE513" s="89"/>
    </row>
    <row r="514" spans="1:83" s="83" customFormat="1" x14ac:dyDescent="0.2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87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88"/>
      <c r="Z514" s="88"/>
      <c r="AA514" s="88"/>
      <c r="AB514" s="88"/>
      <c r="AC514" s="88"/>
      <c r="AD514" s="88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CD514" s="84"/>
      <c r="CE514" s="89"/>
    </row>
    <row r="515" spans="1:83" s="83" customFormat="1" x14ac:dyDescent="0.2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87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88"/>
      <c r="Z515" s="88"/>
      <c r="AA515" s="88"/>
      <c r="AB515" s="88"/>
      <c r="AC515" s="88"/>
      <c r="AD515" s="88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CD515" s="84"/>
      <c r="CE515" s="89"/>
    </row>
    <row r="516" spans="1:83" s="83" customFormat="1" x14ac:dyDescent="0.2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87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88"/>
      <c r="Z516" s="88"/>
      <c r="AA516" s="88"/>
      <c r="AB516" s="88"/>
      <c r="AC516" s="88"/>
      <c r="AD516" s="88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CD516" s="84"/>
      <c r="CE516" s="89"/>
    </row>
    <row r="517" spans="1:83" s="83" customFormat="1" x14ac:dyDescent="0.2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87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88"/>
      <c r="Z517" s="88"/>
      <c r="AA517" s="88"/>
      <c r="AB517" s="88"/>
      <c r="AC517" s="88"/>
      <c r="AD517" s="88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CD517" s="84"/>
      <c r="CE517" s="89"/>
    </row>
    <row r="518" spans="1:83" s="83" customFormat="1" x14ac:dyDescent="0.2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87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88"/>
      <c r="Z518" s="88"/>
      <c r="AA518" s="88"/>
      <c r="AB518" s="88"/>
      <c r="AC518" s="88"/>
      <c r="AD518" s="88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CD518" s="84"/>
      <c r="CE518" s="89"/>
    </row>
    <row r="519" spans="1:83" s="83" customFormat="1" x14ac:dyDescent="0.2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87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88"/>
      <c r="Z519" s="88"/>
      <c r="AA519" s="88"/>
      <c r="AB519" s="88"/>
      <c r="AC519" s="88"/>
      <c r="AD519" s="88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CD519" s="84"/>
      <c r="CE519" s="89"/>
    </row>
    <row r="520" spans="1:83" s="83" customFormat="1" x14ac:dyDescent="0.2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87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88"/>
      <c r="Z520" s="88"/>
      <c r="AA520" s="88"/>
      <c r="AB520" s="88"/>
      <c r="AC520" s="88"/>
      <c r="AD520" s="88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CD520" s="84"/>
      <c r="CE520" s="89"/>
    </row>
    <row r="521" spans="1:83" s="83" customFormat="1" x14ac:dyDescent="0.2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87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88"/>
      <c r="Z521" s="88"/>
      <c r="AA521" s="88"/>
      <c r="AB521" s="88"/>
      <c r="AC521" s="88"/>
      <c r="AD521" s="88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CD521" s="84"/>
      <c r="CE521" s="89"/>
    </row>
    <row r="522" spans="1:83" s="83" customFormat="1" x14ac:dyDescent="0.2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87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88"/>
      <c r="Z522" s="88"/>
      <c r="AA522" s="88"/>
      <c r="AB522" s="88"/>
      <c r="AC522" s="88"/>
      <c r="AD522" s="88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CD522" s="84"/>
      <c r="CE522" s="89"/>
    </row>
    <row r="523" spans="1:83" s="83" customFormat="1" x14ac:dyDescent="0.2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87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88"/>
      <c r="Z523" s="88"/>
      <c r="AA523" s="88"/>
      <c r="AB523" s="88"/>
      <c r="AC523" s="88"/>
      <c r="AD523" s="88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CD523" s="84"/>
      <c r="CE523" s="89"/>
    </row>
    <row r="524" spans="1:83" s="83" customFormat="1" x14ac:dyDescent="0.2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87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88"/>
      <c r="Z524" s="88"/>
      <c r="AA524" s="88"/>
      <c r="AB524" s="88"/>
      <c r="AC524" s="88"/>
      <c r="AD524" s="88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CD524" s="84"/>
      <c r="CE524" s="89"/>
    </row>
    <row r="525" spans="1:83" s="83" customFormat="1" x14ac:dyDescent="0.2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87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88"/>
      <c r="Z525" s="88"/>
      <c r="AA525" s="88"/>
      <c r="AB525" s="88"/>
      <c r="AC525" s="88"/>
      <c r="AD525" s="88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CD525" s="84"/>
      <c r="CE525" s="89"/>
    </row>
    <row r="526" spans="1:83" s="83" customFormat="1" x14ac:dyDescent="0.2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87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88"/>
      <c r="Z526" s="88"/>
      <c r="AA526" s="88"/>
      <c r="AB526" s="88"/>
      <c r="AC526" s="88"/>
      <c r="AD526" s="88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CD526" s="84"/>
      <c r="CE526" s="89"/>
    </row>
    <row r="527" spans="1:83" s="83" customFormat="1" x14ac:dyDescent="0.2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87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88"/>
      <c r="Z527" s="88"/>
      <c r="AA527" s="88"/>
      <c r="AB527" s="88"/>
      <c r="AC527" s="88"/>
      <c r="AD527" s="88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CD527" s="84"/>
      <c r="CE527" s="89"/>
    </row>
    <row r="528" spans="1:83" s="83" customFormat="1" x14ac:dyDescent="0.2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87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88"/>
      <c r="Z528" s="88"/>
      <c r="AA528" s="88"/>
      <c r="AB528" s="88"/>
      <c r="AC528" s="88"/>
      <c r="AD528" s="88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CD528" s="84"/>
      <c r="CE528" s="89"/>
    </row>
    <row r="529" spans="1:83" s="83" customFormat="1" x14ac:dyDescent="0.2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87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88"/>
      <c r="Z529" s="88"/>
      <c r="AA529" s="88"/>
      <c r="AB529" s="88"/>
      <c r="AC529" s="88"/>
      <c r="AD529" s="88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CD529" s="84"/>
      <c r="CE529" s="89"/>
    </row>
    <row r="530" spans="1:83" s="83" customFormat="1" x14ac:dyDescent="0.2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87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88"/>
      <c r="Z530" s="88"/>
      <c r="AA530" s="88"/>
      <c r="AB530" s="88"/>
      <c r="AC530" s="88"/>
      <c r="AD530" s="88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CD530" s="84"/>
      <c r="CE530" s="89"/>
    </row>
    <row r="531" spans="1:83" s="83" customFormat="1" x14ac:dyDescent="0.2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87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88"/>
      <c r="Z531" s="88"/>
      <c r="AA531" s="88"/>
      <c r="AB531" s="88"/>
      <c r="AC531" s="88"/>
      <c r="AD531" s="88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CD531" s="84"/>
      <c r="CE531" s="89"/>
    </row>
    <row r="532" spans="1:83" s="83" customFormat="1" x14ac:dyDescent="0.2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87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88"/>
      <c r="Z532" s="88"/>
      <c r="AA532" s="88"/>
      <c r="AB532" s="88"/>
      <c r="AC532" s="88"/>
      <c r="AD532" s="88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CD532" s="84"/>
      <c r="CE532" s="89"/>
    </row>
    <row r="533" spans="1:83" s="83" customFormat="1" x14ac:dyDescent="0.2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87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88"/>
      <c r="Z533" s="88"/>
      <c r="AA533" s="88"/>
      <c r="AB533" s="88"/>
      <c r="AC533" s="88"/>
      <c r="AD533" s="88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CD533" s="84"/>
      <c r="CE533" s="89"/>
    </row>
    <row r="534" spans="1:83" s="83" customFormat="1" x14ac:dyDescent="0.2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87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88"/>
      <c r="Z534" s="88"/>
      <c r="AA534" s="88"/>
      <c r="AB534" s="88"/>
      <c r="AC534" s="88"/>
      <c r="AD534" s="88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CD534" s="84"/>
      <c r="CE534" s="89"/>
    </row>
    <row r="535" spans="1:83" s="83" customFormat="1" x14ac:dyDescent="0.2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87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88"/>
      <c r="Z535" s="88"/>
      <c r="AA535" s="88"/>
      <c r="AB535" s="88"/>
      <c r="AC535" s="88"/>
      <c r="AD535" s="88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CD535" s="84"/>
      <c r="CE535" s="89"/>
    </row>
    <row r="536" spans="1:83" s="83" customFormat="1" x14ac:dyDescent="0.2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87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88"/>
      <c r="Z536" s="88"/>
      <c r="AA536" s="88"/>
      <c r="AB536" s="88"/>
      <c r="AC536" s="88"/>
      <c r="AD536" s="88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CD536" s="84"/>
      <c r="CE536" s="89"/>
    </row>
    <row r="537" spans="1:83" s="83" customFormat="1" x14ac:dyDescent="0.2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87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88"/>
      <c r="Z537" s="88"/>
      <c r="AA537" s="88"/>
      <c r="AB537" s="88"/>
      <c r="AC537" s="88"/>
      <c r="AD537" s="88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CD537" s="84"/>
      <c r="CE537" s="89"/>
    </row>
    <row r="538" spans="1:83" s="83" customFormat="1" x14ac:dyDescent="0.2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87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88"/>
      <c r="Z538" s="88"/>
      <c r="AA538" s="88"/>
      <c r="AB538" s="88"/>
      <c r="AC538" s="88"/>
      <c r="AD538" s="88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CD538" s="84"/>
      <c r="CE538" s="89"/>
    </row>
    <row r="539" spans="1:83" s="83" customFormat="1" x14ac:dyDescent="0.2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87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88"/>
      <c r="Z539" s="88"/>
      <c r="AA539" s="88"/>
      <c r="AB539" s="88"/>
      <c r="AC539" s="88"/>
      <c r="AD539" s="88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CD539" s="84"/>
      <c r="CE539" s="89"/>
    </row>
    <row r="540" spans="1:83" s="83" customFormat="1" x14ac:dyDescent="0.2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87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88"/>
      <c r="Z540" s="88"/>
      <c r="AA540" s="88"/>
      <c r="AB540" s="88"/>
      <c r="AC540" s="88"/>
      <c r="AD540" s="88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CD540" s="84"/>
      <c r="CE540" s="89"/>
    </row>
    <row r="541" spans="1:83" s="83" customFormat="1" x14ac:dyDescent="0.2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87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88"/>
      <c r="Z541" s="88"/>
      <c r="AA541" s="88"/>
      <c r="AB541" s="88"/>
      <c r="AC541" s="88"/>
      <c r="AD541" s="88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CD541" s="84"/>
      <c r="CE541" s="89"/>
    </row>
    <row r="542" spans="1:83" s="83" customFormat="1" x14ac:dyDescent="0.2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87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88"/>
      <c r="Z542" s="88"/>
      <c r="AA542" s="88"/>
      <c r="AB542" s="88"/>
      <c r="AC542" s="88"/>
      <c r="AD542" s="88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CD542" s="84"/>
      <c r="CE542" s="89"/>
    </row>
    <row r="543" spans="1:83" s="83" customFormat="1" x14ac:dyDescent="0.2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87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88"/>
      <c r="Z543" s="88"/>
      <c r="AA543" s="88"/>
      <c r="AB543" s="88"/>
      <c r="AC543" s="88"/>
      <c r="AD543" s="88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CD543" s="84"/>
      <c r="CE543" s="89"/>
    </row>
    <row r="544" spans="1:83" s="83" customFormat="1" x14ac:dyDescent="0.2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87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88"/>
      <c r="Z544" s="88"/>
      <c r="AA544" s="88"/>
      <c r="AB544" s="88"/>
      <c r="AC544" s="88"/>
      <c r="AD544" s="88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CD544" s="84"/>
      <c r="CE544" s="89"/>
    </row>
    <row r="545" spans="1:83" s="83" customFormat="1" x14ac:dyDescent="0.2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87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88"/>
      <c r="Z545" s="88"/>
      <c r="AA545" s="88"/>
      <c r="AB545" s="88"/>
      <c r="AC545" s="88"/>
      <c r="AD545" s="88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CD545" s="84"/>
      <c r="CE545" s="89"/>
    </row>
    <row r="546" spans="1:83" s="83" customFormat="1" x14ac:dyDescent="0.2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87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88"/>
      <c r="Z546" s="88"/>
      <c r="AA546" s="88"/>
      <c r="AB546" s="88"/>
      <c r="AC546" s="88"/>
      <c r="AD546" s="88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CD546" s="84"/>
      <c r="CE546" s="89"/>
    </row>
    <row r="547" spans="1:83" s="83" customFormat="1" x14ac:dyDescent="0.2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87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88"/>
      <c r="Z547" s="88"/>
      <c r="AA547" s="88"/>
      <c r="AB547" s="88"/>
      <c r="AC547" s="88"/>
      <c r="AD547" s="88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CD547" s="84"/>
      <c r="CE547" s="89"/>
    </row>
    <row r="548" spans="1:83" s="83" customFormat="1" x14ac:dyDescent="0.2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87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88"/>
      <c r="Z548" s="88"/>
      <c r="AA548" s="88"/>
      <c r="AB548" s="88"/>
      <c r="AC548" s="88"/>
      <c r="AD548" s="88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CD548" s="84"/>
      <c r="CE548" s="89"/>
    </row>
    <row r="549" spans="1:83" s="83" customFormat="1" x14ac:dyDescent="0.2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87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88"/>
      <c r="Z549" s="88"/>
      <c r="AA549" s="88"/>
      <c r="AB549" s="88"/>
      <c r="AC549" s="88"/>
      <c r="AD549" s="88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CD549" s="84"/>
      <c r="CE549" s="89"/>
    </row>
    <row r="550" spans="1:83" s="83" customFormat="1" x14ac:dyDescent="0.2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87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88"/>
      <c r="Z550" s="88"/>
      <c r="AA550" s="88"/>
      <c r="AB550" s="88"/>
      <c r="AC550" s="88"/>
      <c r="AD550" s="88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CD550" s="84"/>
      <c r="CE550" s="89"/>
    </row>
    <row r="551" spans="1:83" s="83" customFormat="1" x14ac:dyDescent="0.2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87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88"/>
      <c r="Z551" s="88"/>
      <c r="AA551" s="88"/>
      <c r="AB551" s="88"/>
      <c r="AC551" s="88"/>
      <c r="AD551" s="88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CD551" s="84"/>
      <c r="CE551" s="89"/>
    </row>
    <row r="552" spans="1:83" s="83" customFormat="1" x14ac:dyDescent="0.2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87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88"/>
      <c r="Z552" s="88"/>
      <c r="AA552" s="88"/>
      <c r="AB552" s="88"/>
      <c r="AC552" s="88"/>
      <c r="AD552" s="88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CD552" s="84"/>
      <c r="CE552" s="89"/>
    </row>
    <row r="553" spans="1:83" s="83" customFormat="1" x14ac:dyDescent="0.2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87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88"/>
      <c r="Z553" s="88"/>
      <c r="AA553" s="88"/>
      <c r="AB553" s="88"/>
      <c r="AC553" s="88"/>
      <c r="AD553" s="88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CD553" s="84"/>
      <c r="CE553" s="89"/>
    </row>
    <row r="554" spans="1:83" s="83" customFormat="1" x14ac:dyDescent="0.2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87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88"/>
      <c r="Z554" s="88"/>
      <c r="AA554" s="88"/>
      <c r="AB554" s="88"/>
      <c r="AC554" s="88"/>
      <c r="AD554" s="88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CD554" s="84"/>
      <c r="CE554" s="89"/>
    </row>
    <row r="555" spans="1:83" s="83" customFormat="1" x14ac:dyDescent="0.2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87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88"/>
      <c r="Z555" s="88"/>
      <c r="AA555" s="88"/>
      <c r="AB555" s="88"/>
      <c r="AC555" s="88"/>
      <c r="AD555" s="88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CD555" s="84"/>
      <c r="CE555" s="89"/>
    </row>
    <row r="556" spans="1:83" s="83" customFormat="1" x14ac:dyDescent="0.2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87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88"/>
      <c r="Z556" s="88"/>
      <c r="AA556" s="88"/>
      <c r="AB556" s="88"/>
      <c r="AC556" s="88"/>
      <c r="AD556" s="88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CD556" s="84"/>
      <c r="CE556" s="89"/>
    </row>
    <row r="557" spans="1:83" s="83" customFormat="1" x14ac:dyDescent="0.2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87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88"/>
      <c r="Z557" s="88"/>
      <c r="AA557" s="88"/>
      <c r="AB557" s="88"/>
      <c r="AC557" s="88"/>
      <c r="AD557" s="88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CD557" s="84"/>
      <c r="CE557" s="89"/>
    </row>
    <row r="558" spans="1:83" s="83" customFormat="1" x14ac:dyDescent="0.2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87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88"/>
      <c r="Z558" s="88"/>
      <c r="AA558" s="88"/>
      <c r="AB558" s="88"/>
      <c r="AC558" s="88"/>
      <c r="AD558" s="88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CD558" s="84"/>
      <c r="CE558" s="89"/>
    </row>
    <row r="559" spans="1:83" s="83" customFormat="1" x14ac:dyDescent="0.2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87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88"/>
      <c r="Z559" s="88"/>
      <c r="AA559" s="88"/>
      <c r="AB559" s="88"/>
      <c r="AC559" s="88"/>
      <c r="AD559" s="88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CD559" s="84"/>
      <c r="CE559" s="89"/>
    </row>
    <row r="560" spans="1:83" s="83" customFormat="1" x14ac:dyDescent="0.2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87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88"/>
      <c r="Z560" s="88"/>
      <c r="AA560" s="88"/>
      <c r="AB560" s="88"/>
      <c r="AC560" s="88"/>
      <c r="AD560" s="88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CD560" s="84"/>
      <c r="CE560" s="89"/>
    </row>
    <row r="561" spans="1:83" s="83" customFormat="1" x14ac:dyDescent="0.2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87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88"/>
      <c r="Z561" s="88"/>
      <c r="AA561" s="88"/>
      <c r="AB561" s="88"/>
      <c r="AC561" s="88"/>
      <c r="AD561" s="88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CD561" s="84"/>
      <c r="CE561" s="89"/>
    </row>
    <row r="562" spans="1:83" s="83" customFormat="1" x14ac:dyDescent="0.2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87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88"/>
      <c r="Z562" s="88"/>
      <c r="AA562" s="88"/>
      <c r="AB562" s="88"/>
      <c r="AC562" s="88"/>
      <c r="AD562" s="88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CD562" s="84"/>
      <c r="CE562" s="89"/>
    </row>
    <row r="563" spans="1:83" s="83" customFormat="1" x14ac:dyDescent="0.2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87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88"/>
      <c r="Z563" s="88"/>
      <c r="AA563" s="88"/>
      <c r="AB563" s="88"/>
      <c r="AC563" s="88"/>
      <c r="AD563" s="88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CD563" s="84"/>
      <c r="CE563" s="89"/>
    </row>
    <row r="564" spans="1:83" s="83" customFormat="1" x14ac:dyDescent="0.2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87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88"/>
      <c r="Z564" s="88"/>
      <c r="AA564" s="88"/>
      <c r="AB564" s="88"/>
      <c r="AC564" s="88"/>
      <c r="AD564" s="88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CD564" s="84"/>
      <c r="CE564" s="89"/>
    </row>
    <row r="565" spans="1:83" x14ac:dyDescent="0.2">
      <c r="A565" s="49"/>
      <c r="B565" s="49"/>
      <c r="C565" s="49"/>
      <c r="D565" s="49"/>
      <c r="E565" s="49"/>
    </row>
    <row r="566" spans="1:83" x14ac:dyDescent="0.2">
      <c r="A566" s="49"/>
      <c r="B566" s="49"/>
      <c r="C566" s="49"/>
      <c r="D566" s="49"/>
      <c r="E566" s="49"/>
    </row>
    <row r="567" spans="1:83" x14ac:dyDescent="0.2">
      <c r="A567" s="49"/>
      <c r="B567" s="49"/>
      <c r="C567" s="49"/>
      <c r="D567" s="49"/>
      <c r="E567" s="49"/>
    </row>
    <row r="568" spans="1:83" x14ac:dyDescent="0.2">
      <c r="A568" s="49"/>
      <c r="B568" s="49"/>
      <c r="C568" s="49"/>
      <c r="D568" s="49"/>
      <c r="E568" s="49"/>
    </row>
    <row r="569" spans="1:83" x14ac:dyDescent="0.2">
      <c r="A569" s="49"/>
      <c r="B569" s="49"/>
      <c r="C569" s="49"/>
      <c r="D569" s="49"/>
      <c r="E569" s="49"/>
    </row>
    <row r="570" spans="1:83" x14ac:dyDescent="0.2">
      <c r="A570" s="49"/>
      <c r="B570" s="49"/>
      <c r="C570" s="49"/>
      <c r="D570" s="49"/>
      <c r="E570" s="49"/>
    </row>
    <row r="571" spans="1:83" x14ac:dyDescent="0.2">
      <c r="A571" s="49"/>
      <c r="B571" s="49"/>
      <c r="C571" s="49"/>
      <c r="D571" s="49"/>
      <c r="E571" s="49"/>
    </row>
    <row r="572" spans="1:83" x14ac:dyDescent="0.2">
      <c r="A572" s="49"/>
      <c r="B572" s="49"/>
      <c r="C572" s="49"/>
      <c r="D572" s="49"/>
      <c r="E572" s="49"/>
    </row>
    <row r="573" spans="1:83" x14ac:dyDescent="0.2">
      <c r="A573" s="49"/>
      <c r="B573" s="49"/>
      <c r="C573" s="49"/>
      <c r="D573" s="49"/>
      <c r="E573" s="49"/>
    </row>
    <row r="574" spans="1:83" x14ac:dyDescent="0.2">
      <c r="A574" s="49"/>
      <c r="B574" s="49"/>
      <c r="C574" s="49"/>
      <c r="D574" s="49"/>
      <c r="E574" s="49"/>
    </row>
    <row r="575" spans="1:83" x14ac:dyDescent="0.2">
      <c r="A575" s="49"/>
      <c r="B575" s="49"/>
      <c r="C575" s="49"/>
      <c r="D575" s="49"/>
      <c r="E575" s="49"/>
    </row>
    <row r="576" spans="1:83" x14ac:dyDescent="0.2">
      <c r="A576" s="49"/>
      <c r="B576" s="49"/>
      <c r="C576" s="49"/>
      <c r="D576" s="49"/>
      <c r="E576" s="49"/>
    </row>
    <row r="577" spans="1:5" x14ac:dyDescent="0.2">
      <c r="A577" s="49"/>
      <c r="B577" s="49"/>
      <c r="C577" s="49"/>
      <c r="D577" s="49"/>
      <c r="E577" s="49"/>
    </row>
    <row r="578" spans="1:5" x14ac:dyDescent="0.2">
      <c r="A578" s="49"/>
      <c r="B578" s="49"/>
      <c r="C578" s="49"/>
      <c r="D578" s="49"/>
      <c r="E578" s="49"/>
    </row>
    <row r="579" spans="1:5" x14ac:dyDescent="0.2">
      <c r="A579" s="49"/>
      <c r="B579" s="49"/>
      <c r="C579" s="49"/>
      <c r="D579" s="49"/>
      <c r="E579" s="49"/>
    </row>
    <row r="580" spans="1:5" x14ac:dyDescent="0.2">
      <c r="A580" s="49"/>
      <c r="B580" s="49"/>
      <c r="C580" s="49"/>
      <c r="D580" s="49"/>
      <c r="E580" s="49"/>
    </row>
    <row r="581" spans="1:5" x14ac:dyDescent="0.2">
      <c r="A581" s="49"/>
      <c r="B581" s="49"/>
      <c r="C581" s="49"/>
      <c r="D581" s="49"/>
      <c r="E581" s="49"/>
    </row>
    <row r="582" spans="1:5" x14ac:dyDescent="0.2">
      <c r="A582" s="49"/>
      <c r="B582" s="49"/>
      <c r="C582" s="49"/>
      <c r="D582" s="49"/>
      <c r="E582" s="49"/>
    </row>
    <row r="583" spans="1:5" x14ac:dyDescent="0.2">
      <c r="A583" s="49"/>
      <c r="B583" s="49"/>
      <c r="C583" s="49"/>
      <c r="D583" s="49"/>
      <c r="E583" s="49"/>
    </row>
    <row r="584" spans="1:5" x14ac:dyDescent="0.2">
      <c r="A584" s="49"/>
      <c r="B584" s="49"/>
      <c r="C584" s="49"/>
      <c r="D584" s="49"/>
      <c r="E584" s="49"/>
    </row>
    <row r="585" spans="1:5" x14ac:dyDescent="0.2">
      <c r="A585" s="49"/>
      <c r="B585" s="49"/>
      <c r="C585" s="49"/>
      <c r="D585" s="49"/>
      <c r="E585" s="49"/>
    </row>
    <row r="586" spans="1:5" x14ac:dyDescent="0.2">
      <c r="A586" s="49"/>
      <c r="B586" s="49"/>
      <c r="C586" s="49"/>
      <c r="D586" s="49"/>
      <c r="E586" s="49"/>
    </row>
    <row r="587" spans="1:5" x14ac:dyDescent="0.2">
      <c r="A587" s="49"/>
      <c r="B587" s="49"/>
      <c r="C587" s="49"/>
      <c r="D587" s="49"/>
      <c r="E587" s="49"/>
    </row>
    <row r="588" spans="1:5" x14ac:dyDescent="0.2">
      <c r="A588" s="49"/>
      <c r="B588" s="49"/>
      <c r="C588" s="49"/>
      <c r="D588" s="49"/>
      <c r="E588" s="49"/>
    </row>
    <row r="589" spans="1:5" x14ac:dyDescent="0.2">
      <c r="A589" s="49"/>
      <c r="B589" s="49"/>
      <c r="C589" s="49"/>
      <c r="D589" s="49"/>
      <c r="E589" s="49"/>
    </row>
    <row r="590" spans="1:5" x14ac:dyDescent="0.2">
      <c r="A590" s="49"/>
      <c r="B590" s="49"/>
      <c r="C590" s="49"/>
      <c r="D590" s="49"/>
      <c r="E590" s="49"/>
    </row>
    <row r="591" spans="1:5" x14ac:dyDescent="0.2">
      <c r="A591" s="49"/>
      <c r="B591" s="49"/>
      <c r="C591" s="49"/>
      <c r="D591" s="49"/>
      <c r="E591" s="49"/>
    </row>
    <row r="592" spans="1:5" x14ac:dyDescent="0.2">
      <c r="A592" s="49"/>
      <c r="B592" s="49"/>
      <c r="C592" s="49"/>
      <c r="D592" s="49"/>
      <c r="E592" s="49"/>
    </row>
    <row r="593" spans="1:5" x14ac:dyDescent="0.2">
      <c r="A593" s="49"/>
      <c r="B593" s="49"/>
      <c r="C593" s="49"/>
      <c r="D593" s="49"/>
      <c r="E593" s="49"/>
    </row>
    <row r="594" spans="1:5" x14ac:dyDescent="0.2">
      <c r="A594" s="49"/>
      <c r="B594" s="49"/>
      <c r="C594" s="49"/>
      <c r="D594" s="49"/>
      <c r="E594" s="49"/>
    </row>
    <row r="595" spans="1:5" x14ac:dyDescent="0.2">
      <c r="A595" s="49"/>
      <c r="B595" s="49"/>
      <c r="C595" s="49"/>
      <c r="D595" s="49"/>
      <c r="E595" s="49"/>
    </row>
    <row r="596" spans="1:5" x14ac:dyDescent="0.2">
      <c r="A596" s="49"/>
      <c r="B596" s="49"/>
      <c r="C596" s="49"/>
      <c r="D596" s="49"/>
      <c r="E596" s="49"/>
    </row>
    <row r="597" spans="1:5" x14ac:dyDescent="0.2">
      <c r="A597" s="49"/>
      <c r="B597" s="49"/>
      <c r="C597" s="49"/>
      <c r="D597" s="49"/>
      <c r="E597" s="49"/>
    </row>
    <row r="598" spans="1:5" x14ac:dyDescent="0.2">
      <c r="A598" s="49"/>
      <c r="B598" s="49"/>
      <c r="C598" s="49"/>
      <c r="D598" s="49"/>
      <c r="E598" s="49"/>
    </row>
    <row r="599" spans="1:5" x14ac:dyDescent="0.2">
      <c r="A599" s="49"/>
      <c r="B599" s="49"/>
      <c r="C599" s="49"/>
      <c r="D599" s="49"/>
      <c r="E599" s="49"/>
    </row>
    <row r="600" spans="1:5" x14ac:dyDescent="0.2">
      <c r="A600" s="49"/>
      <c r="B600" s="49"/>
      <c r="C600" s="49"/>
      <c r="D600" s="49"/>
      <c r="E600" s="49"/>
    </row>
    <row r="601" spans="1:5" x14ac:dyDescent="0.2">
      <c r="A601" s="49"/>
      <c r="B601" s="49"/>
      <c r="C601" s="49"/>
      <c r="D601" s="49"/>
      <c r="E601" s="49"/>
    </row>
    <row r="602" spans="1:5" x14ac:dyDescent="0.2">
      <c r="A602" s="49"/>
      <c r="B602" s="49"/>
      <c r="C602" s="49"/>
      <c r="D602" s="49"/>
      <c r="E602" s="49"/>
    </row>
    <row r="603" spans="1:5" x14ac:dyDescent="0.2">
      <c r="A603" s="49"/>
      <c r="B603" s="49"/>
      <c r="C603" s="49"/>
      <c r="D603" s="49"/>
      <c r="E603" s="49"/>
    </row>
    <row r="604" spans="1:5" x14ac:dyDescent="0.2">
      <c r="A604" s="49"/>
      <c r="B604" s="49"/>
      <c r="C604" s="49"/>
      <c r="D604" s="49"/>
      <c r="E604" s="49"/>
    </row>
    <row r="605" spans="1:5" x14ac:dyDescent="0.2">
      <c r="A605" s="49"/>
      <c r="B605" s="49"/>
      <c r="C605" s="49"/>
      <c r="D605" s="49"/>
      <c r="E605" s="49"/>
    </row>
    <row r="606" spans="1:5" x14ac:dyDescent="0.2">
      <c r="A606" s="49"/>
      <c r="B606" s="49"/>
      <c r="C606" s="49"/>
      <c r="D606" s="49"/>
      <c r="E606" s="49"/>
    </row>
    <row r="607" spans="1:5" x14ac:dyDescent="0.2">
      <c r="A607" s="49"/>
      <c r="B607" s="49"/>
      <c r="C607" s="49"/>
      <c r="D607" s="49"/>
      <c r="E607" s="49"/>
    </row>
    <row r="608" spans="1:5" x14ac:dyDescent="0.2">
      <c r="A608" s="49"/>
      <c r="B608" s="49"/>
      <c r="C608" s="49"/>
      <c r="D608" s="49"/>
      <c r="E608" s="49"/>
    </row>
    <row r="609" spans="1:5" x14ac:dyDescent="0.2">
      <c r="A609" s="49"/>
      <c r="B609" s="49"/>
      <c r="C609" s="49"/>
      <c r="D609" s="49"/>
      <c r="E609" s="49"/>
    </row>
    <row r="610" spans="1:5" x14ac:dyDescent="0.2">
      <c r="A610" s="49"/>
      <c r="B610" s="49"/>
      <c r="C610" s="49"/>
      <c r="D610" s="49"/>
      <c r="E610" s="49"/>
    </row>
    <row r="611" spans="1:5" x14ac:dyDescent="0.2">
      <c r="A611" s="49"/>
      <c r="B611" s="49"/>
      <c r="C611" s="49"/>
      <c r="D611" s="49"/>
      <c r="E611" s="49"/>
    </row>
    <row r="612" spans="1:5" x14ac:dyDescent="0.2">
      <c r="A612" s="49"/>
      <c r="B612" s="49"/>
      <c r="C612" s="49"/>
      <c r="D612" s="49"/>
      <c r="E612" s="49"/>
    </row>
    <row r="613" spans="1:5" x14ac:dyDescent="0.2">
      <c r="A613" s="49"/>
      <c r="B613" s="49"/>
      <c r="C613" s="49"/>
      <c r="D613" s="49"/>
      <c r="E613" s="49"/>
    </row>
    <row r="614" spans="1:5" x14ac:dyDescent="0.2">
      <c r="A614" s="49"/>
      <c r="B614" s="49"/>
      <c r="C614" s="49"/>
      <c r="D614" s="49"/>
      <c r="E614" s="49"/>
    </row>
    <row r="615" spans="1:5" x14ac:dyDescent="0.2">
      <c r="A615" s="49"/>
      <c r="B615" s="49"/>
      <c r="C615" s="49"/>
      <c r="D615" s="49"/>
      <c r="E615" s="49"/>
    </row>
    <row r="616" spans="1:5" x14ac:dyDescent="0.2">
      <c r="A616" s="49"/>
      <c r="B616" s="49"/>
      <c r="C616" s="49"/>
      <c r="D616" s="49"/>
      <c r="E616" s="49"/>
    </row>
    <row r="617" spans="1:5" x14ac:dyDescent="0.2">
      <c r="A617" s="49"/>
      <c r="B617" s="49"/>
      <c r="C617" s="49"/>
      <c r="D617" s="49"/>
      <c r="E617" s="49"/>
    </row>
    <row r="618" spans="1:5" x14ac:dyDescent="0.2">
      <c r="A618" s="49"/>
      <c r="B618" s="49"/>
      <c r="C618" s="49"/>
      <c r="D618" s="49"/>
      <c r="E618" s="49"/>
    </row>
    <row r="619" spans="1:5" x14ac:dyDescent="0.2">
      <c r="A619" s="49"/>
      <c r="B619" s="49"/>
      <c r="C619" s="49"/>
      <c r="D619" s="49"/>
      <c r="E619" s="49"/>
    </row>
    <row r="620" spans="1:5" x14ac:dyDescent="0.2">
      <c r="A620" s="49"/>
      <c r="B620" s="49"/>
      <c r="C620" s="49"/>
      <c r="D620" s="49"/>
      <c r="E620" s="49"/>
    </row>
    <row r="621" spans="1:5" x14ac:dyDescent="0.2">
      <c r="A621" s="49"/>
      <c r="B621" s="49"/>
      <c r="C621" s="49"/>
      <c r="D621" s="49"/>
      <c r="E621" s="49"/>
    </row>
    <row r="622" spans="1:5" x14ac:dyDescent="0.2">
      <c r="A622" s="49"/>
      <c r="B622" s="49"/>
      <c r="C622" s="49"/>
      <c r="D622" s="49"/>
      <c r="E622" s="49"/>
    </row>
    <row r="623" spans="1:5" x14ac:dyDescent="0.2">
      <c r="A623" s="49"/>
      <c r="B623" s="49"/>
      <c r="C623" s="49"/>
      <c r="D623" s="49"/>
      <c r="E623" s="49"/>
    </row>
    <row r="624" spans="1:5" x14ac:dyDescent="0.2">
      <c r="A624" s="49"/>
      <c r="B624" s="49"/>
      <c r="C624" s="49"/>
      <c r="D624" s="49"/>
      <c r="E624" s="49"/>
    </row>
    <row r="625" spans="1:5" x14ac:dyDescent="0.2">
      <c r="A625" s="49"/>
      <c r="B625" s="49"/>
      <c r="C625" s="49"/>
      <c r="D625" s="49"/>
      <c r="E625" s="49"/>
    </row>
    <row r="626" spans="1:5" x14ac:dyDescent="0.2">
      <c r="A626" s="49"/>
      <c r="B626" s="49"/>
      <c r="C626" s="49"/>
      <c r="D626" s="49"/>
      <c r="E626" s="49"/>
    </row>
    <row r="627" spans="1:5" x14ac:dyDescent="0.2">
      <c r="A627" s="49"/>
      <c r="B627" s="49"/>
      <c r="C627" s="49"/>
      <c r="D627" s="49"/>
      <c r="E627" s="49"/>
    </row>
    <row r="628" spans="1:5" x14ac:dyDescent="0.2">
      <c r="A628" s="49"/>
      <c r="B628" s="49"/>
      <c r="C628" s="49"/>
      <c r="D628" s="49"/>
      <c r="E628" s="49"/>
    </row>
    <row r="629" spans="1:5" x14ac:dyDescent="0.2">
      <c r="A629" s="49"/>
      <c r="B629" s="49"/>
      <c r="C629" s="49"/>
      <c r="D629" s="49"/>
      <c r="E629" s="49"/>
    </row>
    <row r="630" spans="1:5" x14ac:dyDescent="0.2">
      <c r="A630" s="49"/>
      <c r="B630" s="49"/>
      <c r="C630" s="49"/>
      <c r="D630" s="49"/>
      <c r="E630" s="49"/>
    </row>
    <row r="631" spans="1:5" x14ac:dyDescent="0.2">
      <c r="A631" s="49"/>
      <c r="B631" s="49"/>
      <c r="C631" s="49"/>
      <c r="D631" s="49"/>
      <c r="E631" s="49"/>
    </row>
    <row r="632" spans="1:5" x14ac:dyDescent="0.2">
      <c r="A632" s="49"/>
      <c r="B632" s="49"/>
      <c r="C632" s="49"/>
      <c r="D632" s="49"/>
      <c r="E632" s="49"/>
    </row>
    <row r="633" spans="1:5" x14ac:dyDescent="0.2">
      <c r="A633" s="49"/>
      <c r="B633" s="49"/>
      <c r="C633" s="49"/>
      <c r="D633" s="49"/>
      <c r="E633" s="49"/>
    </row>
    <row r="634" spans="1:5" x14ac:dyDescent="0.2">
      <c r="A634" s="49"/>
      <c r="B634" s="49"/>
      <c r="C634" s="49"/>
      <c r="D634" s="49"/>
      <c r="E634" s="49"/>
    </row>
    <row r="635" spans="1:5" x14ac:dyDescent="0.2">
      <c r="A635" s="49"/>
      <c r="B635" s="49"/>
      <c r="C635" s="49"/>
      <c r="D635" s="49"/>
      <c r="E635" s="49"/>
    </row>
    <row r="636" spans="1:5" x14ac:dyDescent="0.2">
      <c r="A636" s="49"/>
      <c r="B636" s="49"/>
      <c r="C636" s="49"/>
      <c r="D636" s="49"/>
      <c r="E636" s="49"/>
    </row>
    <row r="637" spans="1:5" x14ac:dyDescent="0.2">
      <c r="A637" s="49"/>
      <c r="B637" s="49"/>
      <c r="C637" s="49"/>
      <c r="D637" s="49"/>
      <c r="E637" s="49"/>
    </row>
    <row r="638" spans="1:5" x14ac:dyDescent="0.2">
      <c r="A638" s="49"/>
      <c r="B638" s="49"/>
      <c r="C638" s="49"/>
      <c r="D638" s="49"/>
      <c r="E638" s="49"/>
    </row>
    <row r="639" spans="1:5" x14ac:dyDescent="0.2">
      <c r="A639" s="49"/>
      <c r="B639" s="49"/>
      <c r="C639" s="49"/>
      <c r="D639" s="49"/>
      <c r="E639" s="49"/>
    </row>
    <row r="640" spans="1:5" x14ac:dyDescent="0.2">
      <c r="A640" s="49"/>
      <c r="B640" s="49"/>
      <c r="C640" s="49"/>
      <c r="D640" s="49"/>
      <c r="E640" s="49"/>
    </row>
    <row r="641" spans="1:5" x14ac:dyDescent="0.2">
      <c r="A641" s="49"/>
      <c r="B641" s="49"/>
      <c r="C641" s="49"/>
      <c r="D641" s="49"/>
      <c r="E641" s="49"/>
    </row>
    <row r="642" spans="1:5" x14ac:dyDescent="0.2">
      <c r="A642" s="49"/>
      <c r="B642" s="49"/>
      <c r="C642" s="49"/>
      <c r="D642" s="49"/>
      <c r="E642" s="49"/>
    </row>
    <row r="643" spans="1:5" x14ac:dyDescent="0.2">
      <c r="A643" s="49"/>
      <c r="B643" s="49"/>
      <c r="C643" s="49"/>
      <c r="D643" s="49"/>
      <c r="E643" s="49"/>
    </row>
    <row r="644" spans="1:5" x14ac:dyDescent="0.2">
      <c r="A644" s="49"/>
      <c r="B644" s="49"/>
      <c r="C644" s="49"/>
      <c r="D644" s="49"/>
      <c r="E644" s="49"/>
    </row>
    <row r="645" spans="1:5" x14ac:dyDescent="0.2">
      <c r="A645" s="49"/>
      <c r="B645" s="49"/>
      <c r="C645" s="49"/>
      <c r="D645" s="49"/>
      <c r="E645" s="49"/>
    </row>
    <row r="646" spans="1:5" x14ac:dyDescent="0.2">
      <c r="A646" s="49"/>
      <c r="B646" s="49"/>
      <c r="C646" s="49"/>
      <c r="D646" s="49"/>
      <c r="E646" s="49"/>
    </row>
    <row r="647" spans="1:5" x14ac:dyDescent="0.2">
      <c r="A647" s="49"/>
      <c r="B647" s="49"/>
      <c r="C647" s="49"/>
      <c r="D647" s="49"/>
      <c r="E647" s="49"/>
    </row>
    <row r="648" spans="1:5" x14ac:dyDescent="0.2">
      <c r="A648" s="49"/>
      <c r="B648" s="49"/>
      <c r="C648" s="49"/>
      <c r="D648" s="49"/>
      <c r="E648" s="49"/>
    </row>
    <row r="649" spans="1:5" x14ac:dyDescent="0.2">
      <c r="A649" s="49"/>
      <c r="B649" s="49"/>
      <c r="C649" s="49"/>
      <c r="D649" s="49"/>
      <c r="E649" s="49"/>
    </row>
    <row r="650" spans="1:5" x14ac:dyDescent="0.2">
      <c r="A650" s="49"/>
      <c r="B650" s="49"/>
      <c r="C650" s="49"/>
      <c r="D650" s="49"/>
      <c r="E650" s="49"/>
    </row>
    <row r="651" spans="1:5" x14ac:dyDescent="0.2">
      <c r="A651" s="49"/>
      <c r="B651" s="49"/>
      <c r="C651" s="49"/>
      <c r="D651" s="49"/>
      <c r="E651" s="49"/>
    </row>
    <row r="652" spans="1:5" x14ac:dyDescent="0.2">
      <c r="A652" s="49"/>
      <c r="B652" s="49"/>
      <c r="C652" s="49"/>
      <c r="D652" s="49"/>
      <c r="E652" s="49"/>
    </row>
    <row r="653" spans="1:5" x14ac:dyDescent="0.2">
      <c r="A653" s="49"/>
      <c r="B653" s="49"/>
      <c r="C653" s="49"/>
      <c r="D653" s="49"/>
      <c r="E653" s="49"/>
    </row>
    <row r="654" spans="1:5" x14ac:dyDescent="0.2">
      <c r="A654" s="49"/>
      <c r="B654" s="49"/>
      <c r="C654" s="49"/>
      <c r="D654" s="49"/>
      <c r="E654" s="49"/>
    </row>
    <row r="655" spans="1:5" x14ac:dyDescent="0.2">
      <c r="A655" s="49"/>
      <c r="B655" s="49"/>
      <c r="C655" s="49"/>
      <c r="D655" s="49"/>
      <c r="E655" s="49"/>
    </row>
    <row r="656" spans="1:5" x14ac:dyDescent="0.2">
      <c r="A656" s="49"/>
      <c r="B656" s="49"/>
      <c r="C656" s="49"/>
      <c r="D656" s="49"/>
      <c r="E656" s="49"/>
    </row>
    <row r="657" spans="1:5" x14ac:dyDescent="0.2">
      <c r="A657" s="49"/>
      <c r="B657" s="49"/>
      <c r="C657" s="49"/>
      <c r="D657" s="49"/>
      <c r="E657" s="49"/>
    </row>
    <row r="658" spans="1:5" x14ac:dyDescent="0.2">
      <c r="A658" s="49"/>
      <c r="B658" s="49"/>
      <c r="C658" s="49"/>
      <c r="D658" s="49"/>
      <c r="E658" s="49"/>
    </row>
    <row r="659" spans="1:5" x14ac:dyDescent="0.2">
      <c r="A659" s="49"/>
      <c r="B659" s="49"/>
      <c r="C659" s="49"/>
      <c r="D659" s="49"/>
      <c r="E659" s="49"/>
    </row>
    <row r="660" spans="1:5" x14ac:dyDescent="0.2">
      <c r="A660" s="49"/>
      <c r="B660" s="49"/>
      <c r="C660" s="49"/>
      <c r="D660" s="49"/>
      <c r="E660" s="49"/>
    </row>
    <row r="661" spans="1:5" x14ac:dyDescent="0.2">
      <c r="A661" s="49"/>
      <c r="B661" s="49"/>
      <c r="C661" s="49"/>
      <c r="D661" s="49"/>
      <c r="E661" s="49"/>
    </row>
    <row r="662" spans="1:5" x14ac:dyDescent="0.2">
      <c r="A662" s="49"/>
      <c r="B662" s="49"/>
      <c r="C662" s="49"/>
      <c r="D662" s="49"/>
      <c r="E662" s="49"/>
    </row>
    <row r="663" spans="1:5" x14ac:dyDescent="0.2">
      <c r="A663" s="49"/>
      <c r="B663" s="49"/>
      <c r="C663" s="49"/>
      <c r="D663" s="49"/>
      <c r="E663" s="49"/>
    </row>
    <row r="664" spans="1:5" x14ac:dyDescent="0.2">
      <c r="A664" s="49"/>
      <c r="B664" s="49"/>
      <c r="C664" s="49"/>
      <c r="D664" s="49"/>
      <c r="E664" s="49"/>
    </row>
    <row r="665" spans="1:5" x14ac:dyDescent="0.2">
      <c r="A665" s="49"/>
      <c r="B665" s="49"/>
      <c r="C665" s="49"/>
      <c r="D665" s="49"/>
      <c r="E665" s="49"/>
    </row>
    <row r="666" spans="1:5" x14ac:dyDescent="0.2">
      <c r="A666" s="49"/>
      <c r="B666" s="49"/>
      <c r="C666" s="49"/>
      <c r="D666" s="49"/>
      <c r="E666" s="49"/>
    </row>
    <row r="667" spans="1:5" x14ac:dyDescent="0.2">
      <c r="A667" s="49"/>
      <c r="B667" s="49"/>
      <c r="C667" s="49"/>
      <c r="D667" s="49"/>
      <c r="E667" s="49"/>
    </row>
    <row r="668" spans="1:5" x14ac:dyDescent="0.2">
      <c r="A668" s="49"/>
      <c r="B668" s="49"/>
      <c r="C668" s="49"/>
      <c r="D668" s="49"/>
      <c r="E668" s="49"/>
    </row>
    <row r="669" spans="1:5" x14ac:dyDescent="0.2">
      <c r="A669" s="49"/>
      <c r="B669" s="49"/>
      <c r="C669" s="49"/>
      <c r="D669" s="49"/>
      <c r="E669" s="49"/>
    </row>
    <row r="670" spans="1:5" x14ac:dyDescent="0.2">
      <c r="A670" s="49"/>
      <c r="B670" s="49"/>
      <c r="C670" s="49"/>
      <c r="D670" s="49"/>
      <c r="E670" s="49"/>
    </row>
    <row r="671" spans="1:5" x14ac:dyDescent="0.2">
      <c r="A671" s="49"/>
      <c r="B671" s="49"/>
      <c r="C671" s="49"/>
      <c r="D671" s="49"/>
      <c r="E671" s="49"/>
    </row>
    <row r="672" spans="1:5" x14ac:dyDescent="0.2">
      <c r="A672" s="49"/>
      <c r="B672" s="49"/>
      <c r="C672" s="49"/>
      <c r="D672" s="49"/>
      <c r="E672" s="49"/>
    </row>
    <row r="673" spans="1:5" x14ac:dyDescent="0.2">
      <c r="A673" s="49"/>
      <c r="B673" s="49"/>
      <c r="C673" s="49"/>
      <c r="D673" s="49"/>
      <c r="E673" s="49"/>
    </row>
    <row r="674" spans="1:5" x14ac:dyDescent="0.2">
      <c r="A674" s="49"/>
      <c r="B674" s="49"/>
      <c r="C674" s="49"/>
      <c r="D674" s="49"/>
      <c r="E674" s="49"/>
    </row>
    <row r="675" spans="1:5" x14ac:dyDescent="0.2">
      <c r="A675" s="49"/>
      <c r="B675" s="49"/>
      <c r="C675" s="49"/>
      <c r="D675" s="49"/>
      <c r="E675" s="49"/>
    </row>
    <row r="676" spans="1:5" x14ac:dyDescent="0.2">
      <c r="A676" s="49"/>
      <c r="B676" s="49"/>
      <c r="C676" s="49"/>
      <c r="D676" s="49"/>
      <c r="E676" s="49"/>
    </row>
    <row r="677" spans="1:5" x14ac:dyDescent="0.2">
      <c r="A677" s="49"/>
      <c r="B677" s="49"/>
      <c r="C677" s="49"/>
      <c r="D677" s="49"/>
      <c r="E677" s="49"/>
    </row>
    <row r="678" spans="1:5" x14ac:dyDescent="0.2">
      <c r="A678" s="49"/>
      <c r="B678" s="49"/>
      <c r="C678" s="49"/>
      <c r="D678" s="49"/>
      <c r="E678" s="49"/>
    </row>
    <row r="679" spans="1:5" x14ac:dyDescent="0.2">
      <c r="A679" s="49"/>
      <c r="B679" s="49"/>
      <c r="C679" s="49"/>
      <c r="D679" s="49"/>
      <c r="E679" s="49"/>
    </row>
    <row r="680" spans="1:5" x14ac:dyDescent="0.2">
      <c r="A680" s="49"/>
      <c r="B680" s="49"/>
      <c r="C680" s="49"/>
      <c r="D680" s="49"/>
      <c r="E680" s="49"/>
    </row>
    <row r="681" spans="1:5" x14ac:dyDescent="0.2">
      <c r="A681" s="49"/>
      <c r="B681" s="49"/>
      <c r="C681" s="49"/>
      <c r="D681" s="49"/>
      <c r="E681" s="49"/>
    </row>
    <row r="682" spans="1:5" x14ac:dyDescent="0.2">
      <c r="A682" s="49"/>
      <c r="B682" s="49"/>
      <c r="C682" s="49"/>
      <c r="D682" s="49"/>
      <c r="E682" s="49"/>
    </row>
    <row r="683" spans="1:5" x14ac:dyDescent="0.2">
      <c r="A683" s="49"/>
      <c r="B683" s="49"/>
      <c r="C683" s="49"/>
      <c r="D683" s="49"/>
      <c r="E683" s="49"/>
    </row>
    <row r="684" spans="1:5" x14ac:dyDescent="0.2">
      <c r="A684" s="49"/>
      <c r="B684" s="49"/>
      <c r="C684" s="49"/>
      <c r="D684" s="49"/>
      <c r="E684" s="49"/>
    </row>
    <row r="685" spans="1:5" x14ac:dyDescent="0.2">
      <c r="A685" s="49"/>
      <c r="B685" s="49"/>
      <c r="C685" s="49"/>
      <c r="D685" s="49"/>
      <c r="E685" s="49"/>
    </row>
    <row r="686" spans="1:5" x14ac:dyDescent="0.2">
      <c r="A686" s="49"/>
      <c r="B686" s="49"/>
      <c r="C686" s="49"/>
      <c r="D686" s="49"/>
      <c r="E686" s="49"/>
    </row>
    <row r="687" spans="1:5" x14ac:dyDescent="0.2">
      <c r="A687" s="49"/>
      <c r="B687" s="49"/>
      <c r="C687" s="49"/>
      <c r="D687" s="49"/>
      <c r="E687" s="49"/>
    </row>
    <row r="688" spans="1:5" x14ac:dyDescent="0.2">
      <c r="A688" s="49"/>
      <c r="B688" s="49"/>
      <c r="C688" s="49"/>
      <c r="D688" s="49"/>
      <c r="E688" s="49"/>
    </row>
    <row r="689" spans="1:5" x14ac:dyDescent="0.2">
      <c r="A689" s="49"/>
      <c r="B689" s="49"/>
      <c r="C689" s="49"/>
      <c r="D689" s="49"/>
      <c r="E689" s="49"/>
    </row>
    <row r="690" spans="1:5" x14ac:dyDescent="0.2">
      <c r="A690" s="49"/>
      <c r="B690" s="49"/>
      <c r="C690" s="49"/>
      <c r="D690" s="49"/>
      <c r="E690" s="49"/>
    </row>
    <row r="691" spans="1:5" x14ac:dyDescent="0.2">
      <c r="A691" s="49"/>
      <c r="B691" s="49"/>
      <c r="C691" s="49"/>
      <c r="D691" s="49"/>
      <c r="E691" s="49"/>
    </row>
    <row r="692" spans="1:5" x14ac:dyDescent="0.2">
      <c r="A692" s="49"/>
      <c r="B692" s="49"/>
      <c r="C692" s="49"/>
      <c r="D692" s="49"/>
      <c r="E692" s="49"/>
    </row>
    <row r="693" spans="1:5" x14ac:dyDescent="0.2">
      <c r="A693" s="49"/>
      <c r="B693" s="49"/>
      <c r="C693" s="49"/>
      <c r="D693" s="49"/>
      <c r="E693" s="49"/>
    </row>
    <row r="694" spans="1:5" x14ac:dyDescent="0.2">
      <c r="A694" s="49"/>
      <c r="B694" s="49"/>
      <c r="C694" s="49"/>
      <c r="D694" s="49"/>
      <c r="E694" s="49"/>
    </row>
    <row r="695" spans="1:5" x14ac:dyDescent="0.2">
      <c r="A695" s="49"/>
      <c r="B695" s="49"/>
      <c r="C695" s="49"/>
      <c r="D695" s="49"/>
      <c r="E695" s="49"/>
    </row>
    <row r="696" spans="1:5" x14ac:dyDescent="0.2">
      <c r="A696" s="49"/>
      <c r="B696" s="49"/>
      <c r="C696" s="49"/>
      <c r="D696" s="49"/>
      <c r="E696" s="49"/>
    </row>
    <row r="697" spans="1:5" x14ac:dyDescent="0.2">
      <c r="A697" s="49"/>
      <c r="B697" s="49"/>
      <c r="C697" s="49"/>
      <c r="D697" s="49"/>
      <c r="E697" s="49"/>
    </row>
    <row r="698" spans="1:5" x14ac:dyDescent="0.2">
      <c r="A698" s="49"/>
      <c r="B698" s="49"/>
      <c r="C698" s="49"/>
      <c r="D698" s="49"/>
      <c r="E698" s="49"/>
    </row>
    <row r="699" spans="1:5" x14ac:dyDescent="0.2">
      <c r="A699" s="49"/>
      <c r="B699" s="49"/>
      <c r="C699" s="49"/>
      <c r="D699" s="49"/>
      <c r="E699" s="49"/>
    </row>
    <row r="700" spans="1:5" x14ac:dyDescent="0.2">
      <c r="A700" s="49"/>
      <c r="B700" s="49"/>
      <c r="C700" s="49"/>
      <c r="D700" s="49"/>
      <c r="E700" s="49"/>
    </row>
    <row r="701" spans="1:5" x14ac:dyDescent="0.2">
      <c r="A701" s="49"/>
      <c r="B701" s="49"/>
      <c r="C701" s="49"/>
      <c r="D701" s="49"/>
      <c r="E701" s="49"/>
    </row>
    <row r="702" spans="1:5" x14ac:dyDescent="0.2">
      <c r="A702" s="49"/>
      <c r="B702" s="49"/>
      <c r="C702" s="49"/>
      <c r="D702" s="49"/>
      <c r="E702" s="49"/>
    </row>
    <row r="703" spans="1:5" x14ac:dyDescent="0.2">
      <c r="A703" s="49"/>
      <c r="B703" s="49"/>
      <c r="C703" s="49"/>
      <c r="D703" s="49"/>
      <c r="E703" s="49"/>
    </row>
    <row r="704" spans="1:5" x14ac:dyDescent="0.2">
      <c r="A704" s="49"/>
      <c r="B704" s="49"/>
      <c r="C704" s="49"/>
      <c r="D704" s="49"/>
      <c r="E704" s="49"/>
    </row>
    <row r="705" spans="1:5" x14ac:dyDescent="0.2">
      <c r="A705" s="49"/>
      <c r="B705" s="49"/>
      <c r="C705" s="49"/>
      <c r="D705" s="49"/>
      <c r="E705" s="49"/>
    </row>
    <row r="706" spans="1:5" x14ac:dyDescent="0.2">
      <c r="A706" s="49"/>
      <c r="B706" s="49"/>
      <c r="C706" s="49"/>
      <c r="D706" s="49"/>
      <c r="E706" s="49"/>
    </row>
    <row r="707" spans="1:5" x14ac:dyDescent="0.2">
      <c r="A707" s="49"/>
      <c r="B707" s="49"/>
      <c r="C707" s="49"/>
      <c r="D707" s="49"/>
      <c r="E707" s="49"/>
    </row>
    <row r="708" spans="1:5" x14ac:dyDescent="0.2">
      <c r="A708" s="49"/>
      <c r="B708" s="49"/>
      <c r="C708" s="49"/>
      <c r="D708" s="49"/>
      <c r="E708" s="49"/>
    </row>
    <row r="709" spans="1:5" x14ac:dyDescent="0.2">
      <c r="A709" s="49"/>
      <c r="B709" s="49"/>
      <c r="C709" s="49"/>
      <c r="D709" s="49"/>
      <c r="E709" s="49"/>
    </row>
    <row r="710" spans="1:5" x14ac:dyDescent="0.2">
      <c r="A710" s="49"/>
      <c r="B710" s="49"/>
      <c r="C710" s="49"/>
      <c r="D710" s="49"/>
      <c r="E710" s="49"/>
    </row>
    <row r="711" spans="1:5" x14ac:dyDescent="0.2">
      <c r="A711" s="49"/>
      <c r="B711" s="49"/>
      <c r="C711" s="49"/>
      <c r="D711" s="49"/>
      <c r="E711" s="49"/>
    </row>
    <row r="712" spans="1:5" x14ac:dyDescent="0.2">
      <c r="A712" s="49"/>
      <c r="B712" s="49"/>
      <c r="C712" s="49"/>
      <c r="D712" s="49"/>
      <c r="E712" s="49"/>
    </row>
    <row r="713" spans="1:5" x14ac:dyDescent="0.2">
      <c r="A713" s="49"/>
      <c r="B713" s="49"/>
      <c r="C713" s="49"/>
      <c r="D713" s="49"/>
      <c r="E713" s="49"/>
    </row>
    <row r="714" spans="1:5" x14ac:dyDescent="0.2">
      <c r="A714" s="49"/>
      <c r="B714" s="49"/>
      <c r="C714" s="49"/>
      <c r="D714" s="49"/>
      <c r="E714" s="49"/>
    </row>
    <row r="715" spans="1:5" x14ac:dyDescent="0.2">
      <c r="A715" s="49"/>
      <c r="B715" s="49"/>
      <c r="C715" s="49"/>
      <c r="D715" s="49"/>
      <c r="E715" s="49"/>
    </row>
    <row r="716" spans="1:5" x14ac:dyDescent="0.2">
      <c r="A716" s="49"/>
      <c r="B716" s="49"/>
      <c r="C716" s="49"/>
      <c r="D716" s="49"/>
      <c r="E716" s="49"/>
    </row>
    <row r="717" spans="1:5" x14ac:dyDescent="0.2">
      <c r="A717" s="49"/>
      <c r="B717" s="49"/>
      <c r="C717" s="49"/>
      <c r="D717" s="49"/>
      <c r="E717" s="49"/>
    </row>
    <row r="718" spans="1:5" x14ac:dyDescent="0.2">
      <c r="A718" s="49"/>
      <c r="B718" s="49"/>
      <c r="C718" s="49"/>
      <c r="D718" s="49"/>
      <c r="E718" s="49"/>
    </row>
    <row r="719" spans="1:5" x14ac:dyDescent="0.2">
      <c r="A719" s="49"/>
      <c r="B719" s="49"/>
      <c r="C719" s="49"/>
      <c r="D719" s="49"/>
      <c r="E719" s="49"/>
    </row>
    <row r="720" spans="1:5" x14ac:dyDescent="0.2">
      <c r="A720" s="49"/>
      <c r="B720" s="49"/>
      <c r="C720" s="49"/>
      <c r="D720" s="49"/>
      <c r="E720" s="49"/>
    </row>
    <row r="721" spans="1:5" x14ac:dyDescent="0.2">
      <c r="A721" s="49"/>
      <c r="B721" s="49"/>
      <c r="C721" s="49"/>
      <c r="D721" s="49"/>
      <c r="E721" s="49"/>
    </row>
    <row r="722" spans="1:5" x14ac:dyDescent="0.2">
      <c r="A722" s="49"/>
      <c r="B722" s="49"/>
      <c r="C722" s="49"/>
      <c r="D722" s="49"/>
      <c r="E722" s="49"/>
    </row>
    <row r="723" spans="1:5" x14ac:dyDescent="0.2">
      <c r="A723" s="49"/>
      <c r="B723" s="49"/>
      <c r="C723" s="49"/>
      <c r="D723" s="49"/>
      <c r="E723" s="49"/>
    </row>
    <row r="724" spans="1:5" x14ac:dyDescent="0.2">
      <c r="A724" s="49"/>
      <c r="B724" s="49"/>
      <c r="C724" s="49"/>
      <c r="D724" s="49"/>
      <c r="E724" s="49"/>
    </row>
    <row r="725" spans="1:5" x14ac:dyDescent="0.2">
      <c r="A725" s="49"/>
      <c r="B725" s="49"/>
      <c r="C725" s="49"/>
      <c r="D725" s="49"/>
      <c r="E725" s="49"/>
    </row>
    <row r="726" spans="1:5" x14ac:dyDescent="0.2">
      <c r="A726" s="49"/>
      <c r="B726" s="49"/>
      <c r="C726" s="49"/>
      <c r="D726" s="49"/>
      <c r="E726" s="49"/>
    </row>
    <row r="727" spans="1:5" x14ac:dyDescent="0.2">
      <c r="A727" s="49"/>
      <c r="B727" s="49"/>
      <c r="C727" s="49"/>
      <c r="D727" s="49"/>
      <c r="E727" s="49"/>
    </row>
    <row r="728" spans="1:5" x14ac:dyDescent="0.2">
      <c r="A728" s="49"/>
      <c r="B728" s="49"/>
      <c r="C728" s="49"/>
      <c r="D728" s="49"/>
      <c r="E728" s="49"/>
    </row>
    <row r="729" spans="1:5" x14ac:dyDescent="0.2">
      <c r="A729" s="49"/>
      <c r="B729" s="49"/>
      <c r="C729" s="49"/>
      <c r="D729" s="49"/>
      <c r="E729" s="49"/>
    </row>
    <row r="730" spans="1:5" x14ac:dyDescent="0.2">
      <c r="A730" s="49"/>
      <c r="B730" s="49"/>
      <c r="C730" s="49"/>
      <c r="D730" s="49"/>
      <c r="E730" s="49"/>
    </row>
    <row r="731" spans="1:5" x14ac:dyDescent="0.2">
      <c r="A731" s="49"/>
      <c r="B731" s="49"/>
      <c r="C731" s="49"/>
      <c r="D731" s="49"/>
      <c r="E731" s="49"/>
    </row>
    <row r="732" spans="1:5" x14ac:dyDescent="0.2">
      <c r="A732" s="49"/>
      <c r="B732" s="49"/>
      <c r="C732" s="49"/>
      <c r="D732" s="49"/>
      <c r="E732" s="49"/>
    </row>
    <row r="733" spans="1:5" x14ac:dyDescent="0.2">
      <c r="A733" s="49"/>
      <c r="B733" s="49"/>
      <c r="C733" s="49"/>
      <c r="D733" s="49"/>
      <c r="E733" s="49"/>
    </row>
    <row r="734" spans="1:5" x14ac:dyDescent="0.2">
      <c r="A734" s="49"/>
      <c r="B734" s="49"/>
      <c r="C734" s="49"/>
      <c r="D734" s="49"/>
      <c r="E734" s="49"/>
    </row>
    <row r="735" spans="1:5" x14ac:dyDescent="0.2">
      <c r="A735" s="49"/>
      <c r="B735" s="49"/>
      <c r="C735" s="49"/>
      <c r="D735" s="49"/>
      <c r="E735" s="49"/>
    </row>
    <row r="736" spans="1:5" x14ac:dyDescent="0.2">
      <c r="A736" s="49"/>
      <c r="B736" s="49"/>
      <c r="C736" s="49"/>
      <c r="D736" s="49"/>
      <c r="E736" s="49"/>
    </row>
    <row r="737" spans="1:5" x14ac:dyDescent="0.2">
      <c r="A737" s="49"/>
      <c r="B737" s="49"/>
      <c r="C737" s="49"/>
      <c r="D737" s="49"/>
      <c r="E737" s="49"/>
    </row>
    <row r="738" spans="1:5" x14ac:dyDescent="0.2">
      <c r="A738" s="49"/>
      <c r="B738" s="49"/>
      <c r="C738" s="49"/>
      <c r="D738" s="49"/>
      <c r="E738" s="49"/>
    </row>
    <row r="739" spans="1:5" x14ac:dyDescent="0.2">
      <c r="A739" s="49"/>
      <c r="B739" s="49"/>
      <c r="C739" s="49"/>
      <c r="D739" s="49"/>
      <c r="E739" s="49"/>
    </row>
    <row r="740" spans="1:5" x14ac:dyDescent="0.2">
      <c r="A740" s="49"/>
      <c r="B740" s="49"/>
      <c r="C740" s="49"/>
      <c r="D740" s="49"/>
      <c r="E740" s="49"/>
    </row>
    <row r="741" spans="1:5" x14ac:dyDescent="0.2">
      <c r="A741" s="49"/>
      <c r="B741" s="49"/>
      <c r="C741" s="49"/>
      <c r="D741" s="49"/>
      <c r="E741" s="49"/>
    </row>
    <row r="742" spans="1:5" x14ac:dyDescent="0.2">
      <c r="A742" s="49"/>
      <c r="B742" s="49"/>
      <c r="C742" s="49"/>
      <c r="D742" s="49"/>
      <c r="E742" s="49"/>
    </row>
    <row r="743" spans="1:5" x14ac:dyDescent="0.2">
      <c r="A743" s="49"/>
      <c r="B743" s="49"/>
      <c r="C743" s="49"/>
      <c r="D743" s="49"/>
      <c r="E743" s="49"/>
    </row>
    <row r="744" spans="1:5" x14ac:dyDescent="0.2">
      <c r="A744" s="49"/>
      <c r="B744" s="49"/>
      <c r="C744" s="49"/>
      <c r="D744" s="49"/>
      <c r="E744" s="49"/>
    </row>
    <row r="745" spans="1:5" x14ac:dyDescent="0.2">
      <c r="A745" s="49"/>
      <c r="B745" s="49"/>
      <c r="C745" s="49"/>
      <c r="D745" s="49"/>
      <c r="E745" s="49"/>
    </row>
    <row r="746" spans="1:5" x14ac:dyDescent="0.2">
      <c r="A746" s="49"/>
      <c r="B746" s="49"/>
      <c r="C746" s="49"/>
      <c r="D746" s="49"/>
      <c r="E746" s="49"/>
    </row>
    <row r="747" spans="1:5" x14ac:dyDescent="0.2">
      <c r="A747" s="49"/>
      <c r="B747" s="49"/>
      <c r="C747" s="49"/>
      <c r="D747" s="49"/>
      <c r="E747" s="49"/>
    </row>
    <row r="748" spans="1:5" x14ac:dyDescent="0.2">
      <c r="A748" s="49"/>
      <c r="B748" s="49"/>
      <c r="C748" s="49"/>
      <c r="D748" s="49"/>
      <c r="E748" s="49"/>
    </row>
    <row r="749" spans="1:5" x14ac:dyDescent="0.2">
      <c r="A749" s="49"/>
      <c r="B749" s="49"/>
      <c r="C749" s="49"/>
      <c r="D749" s="49"/>
      <c r="E749" s="49"/>
    </row>
    <row r="750" spans="1:5" x14ac:dyDescent="0.2">
      <c r="A750" s="49"/>
      <c r="B750" s="49"/>
      <c r="C750" s="49"/>
      <c r="D750" s="49"/>
      <c r="E750" s="49"/>
    </row>
    <row r="751" spans="1:5" x14ac:dyDescent="0.2">
      <c r="A751" s="49"/>
      <c r="B751" s="49"/>
      <c r="C751" s="49"/>
      <c r="D751" s="49"/>
      <c r="E751" s="49"/>
    </row>
    <row r="752" spans="1:5" x14ac:dyDescent="0.2">
      <c r="A752" s="49"/>
      <c r="B752" s="49"/>
      <c r="C752" s="49"/>
      <c r="D752" s="49"/>
      <c r="E752" s="49"/>
    </row>
    <row r="753" spans="1:5" x14ac:dyDescent="0.2">
      <c r="A753" s="49"/>
      <c r="B753" s="49"/>
      <c r="C753" s="49"/>
      <c r="D753" s="49"/>
      <c r="E753" s="49"/>
    </row>
    <row r="754" spans="1:5" x14ac:dyDescent="0.2">
      <c r="A754" s="49"/>
      <c r="B754" s="49"/>
      <c r="C754" s="49"/>
      <c r="D754" s="49"/>
      <c r="E754" s="49"/>
    </row>
    <row r="755" spans="1:5" x14ac:dyDescent="0.2">
      <c r="A755" s="49"/>
      <c r="B755" s="49"/>
      <c r="C755" s="49"/>
      <c r="D755" s="49"/>
      <c r="E755" s="49"/>
    </row>
    <row r="756" spans="1:5" x14ac:dyDescent="0.2">
      <c r="A756" s="49"/>
      <c r="B756" s="49"/>
      <c r="C756" s="49"/>
      <c r="D756" s="49"/>
      <c r="E756" s="49"/>
    </row>
    <row r="757" spans="1:5" x14ac:dyDescent="0.2">
      <c r="A757" s="49"/>
      <c r="B757" s="49"/>
      <c r="C757" s="49"/>
      <c r="D757" s="49"/>
      <c r="E757" s="49"/>
    </row>
    <row r="758" spans="1:5" x14ac:dyDescent="0.2">
      <c r="A758" s="49"/>
      <c r="B758" s="49"/>
      <c r="C758" s="49"/>
      <c r="D758" s="49"/>
      <c r="E758" s="49"/>
    </row>
    <row r="759" spans="1:5" x14ac:dyDescent="0.2">
      <c r="A759" s="49"/>
      <c r="B759" s="49"/>
      <c r="C759" s="49"/>
      <c r="D759" s="49"/>
      <c r="E759" s="49"/>
    </row>
    <row r="760" spans="1:5" x14ac:dyDescent="0.2">
      <c r="A760" s="49"/>
      <c r="B760" s="49"/>
      <c r="C760" s="49"/>
      <c r="D760" s="49"/>
      <c r="E760" s="49"/>
    </row>
    <row r="761" spans="1:5" x14ac:dyDescent="0.2">
      <c r="A761" s="49"/>
      <c r="B761" s="49"/>
      <c r="C761" s="49"/>
      <c r="D761" s="49"/>
      <c r="E761" s="49"/>
    </row>
    <row r="762" spans="1:5" x14ac:dyDescent="0.2">
      <c r="A762" s="49"/>
      <c r="B762" s="49"/>
      <c r="C762" s="49"/>
      <c r="D762" s="49"/>
      <c r="E762" s="49"/>
    </row>
    <row r="763" spans="1:5" x14ac:dyDescent="0.2">
      <c r="A763" s="49"/>
      <c r="B763" s="49"/>
      <c r="C763" s="49"/>
      <c r="D763" s="49"/>
      <c r="E763" s="49"/>
    </row>
    <row r="764" spans="1:5" x14ac:dyDescent="0.2">
      <c r="A764" s="49"/>
      <c r="B764" s="49"/>
      <c r="C764" s="49"/>
      <c r="D764" s="49"/>
      <c r="E764" s="49"/>
    </row>
    <row r="765" spans="1:5" x14ac:dyDescent="0.2">
      <c r="A765" s="49"/>
      <c r="B765" s="49"/>
      <c r="C765" s="49"/>
      <c r="D765" s="49"/>
      <c r="E765" s="49"/>
    </row>
    <row r="766" spans="1:5" x14ac:dyDescent="0.2">
      <c r="A766" s="49"/>
      <c r="B766" s="49"/>
      <c r="C766" s="49"/>
      <c r="D766" s="49"/>
      <c r="E766" s="49"/>
    </row>
    <row r="767" spans="1:5" x14ac:dyDescent="0.2">
      <c r="A767" s="49"/>
      <c r="B767" s="49"/>
      <c r="C767" s="49"/>
      <c r="D767" s="49"/>
      <c r="E767" s="49"/>
    </row>
    <row r="768" spans="1:5" x14ac:dyDescent="0.2">
      <c r="A768" s="49"/>
      <c r="B768" s="49"/>
      <c r="C768" s="49"/>
      <c r="D768" s="49"/>
      <c r="E768" s="49"/>
    </row>
    <row r="769" spans="1:5" x14ac:dyDescent="0.2">
      <c r="A769" s="49"/>
      <c r="B769" s="49"/>
      <c r="C769" s="49"/>
      <c r="D769" s="49"/>
      <c r="E769" s="49"/>
    </row>
    <row r="770" spans="1:5" x14ac:dyDescent="0.2">
      <c r="A770" s="49"/>
      <c r="B770" s="49"/>
      <c r="C770" s="49"/>
      <c r="D770" s="49"/>
      <c r="E770" s="49"/>
    </row>
    <row r="771" spans="1:5" x14ac:dyDescent="0.2">
      <c r="A771" s="49"/>
      <c r="B771" s="49"/>
      <c r="C771" s="49"/>
      <c r="D771" s="49"/>
      <c r="E771" s="49"/>
    </row>
    <row r="772" spans="1:5" x14ac:dyDescent="0.2">
      <c r="A772" s="49"/>
      <c r="B772" s="49"/>
      <c r="C772" s="49"/>
      <c r="D772" s="49"/>
      <c r="E772" s="49"/>
    </row>
    <row r="773" spans="1:5" x14ac:dyDescent="0.2">
      <c r="A773" s="49"/>
      <c r="B773" s="49"/>
      <c r="C773" s="49"/>
      <c r="D773" s="49"/>
      <c r="E773" s="49"/>
    </row>
    <row r="774" spans="1:5" x14ac:dyDescent="0.2">
      <c r="A774" s="49"/>
      <c r="B774" s="49"/>
      <c r="C774" s="49"/>
      <c r="D774" s="49"/>
      <c r="E774" s="49"/>
    </row>
    <row r="775" spans="1:5" x14ac:dyDescent="0.2">
      <c r="A775" s="49"/>
      <c r="B775" s="49"/>
      <c r="C775" s="49"/>
      <c r="D775" s="49"/>
      <c r="E775" s="49"/>
    </row>
    <row r="776" spans="1:5" x14ac:dyDescent="0.2">
      <c r="A776" s="49"/>
      <c r="B776" s="49"/>
      <c r="C776" s="49"/>
      <c r="D776" s="49"/>
      <c r="E776" s="49"/>
    </row>
    <row r="777" spans="1:5" x14ac:dyDescent="0.2">
      <c r="A777" s="49"/>
      <c r="B777" s="49"/>
      <c r="C777" s="49"/>
      <c r="D777" s="49"/>
      <c r="E777" s="49"/>
    </row>
    <row r="778" spans="1:5" x14ac:dyDescent="0.2">
      <c r="A778" s="49"/>
      <c r="B778" s="49"/>
      <c r="C778" s="49"/>
      <c r="D778" s="49"/>
      <c r="E778" s="49"/>
    </row>
    <row r="779" spans="1:5" x14ac:dyDescent="0.2">
      <c r="A779" s="49"/>
      <c r="B779" s="49"/>
      <c r="C779" s="49"/>
      <c r="D779" s="49"/>
      <c r="E779" s="49"/>
    </row>
    <row r="780" spans="1:5" x14ac:dyDescent="0.2">
      <c r="A780" s="49"/>
      <c r="B780" s="49"/>
      <c r="C780" s="49"/>
      <c r="D780" s="49"/>
      <c r="E780" s="49"/>
    </row>
    <row r="781" spans="1:5" x14ac:dyDescent="0.2">
      <c r="A781" s="49"/>
      <c r="B781" s="49"/>
      <c r="C781" s="49"/>
      <c r="D781" s="49"/>
      <c r="E781" s="49"/>
    </row>
    <row r="782" spans="1:5" x14ac:dyDescent="0.2">
      <c r="A782" s="49"/>
      <c r="B782" s="49"/>
      <c r="C782" s="49"/>
      <c r="D782" s="49"/>
      <c r="E782" s="49"/>
    </row>
    <row r="783" spans="1:5" x14ac:dyDescent="0.2">
      <c r="A783" s="49"/>
      <c r="B783" s="49"/>
      <c r="C783" s="49"/>
      <c r="D783" s="49"/>
      <c r="E783" s="49"/>
    </row>
    <row r="784" spans="1:5" x14ac:dyDescent="0.2">
      <c r="A784" s="49"/>
      <c r="B784" s="49"/>
      <c r="C784" s="49"/>
      <c r="D784" s="49"/>
      <c r="E784" s="49"/>
    </row>
    <row r="785" spans="1:5" x14ac:dyDescent="0.2">
      <c r="A785" s="49"/>
      <c r="B785" s="49"/>
      <c r="C785" s="49"/>
      <c r="D785" s="49"/>
      <c r="E785" s="49"/>
    </row>
    <row r="786" spans="1:5" x14ac:dyDescent="0.2">
      <c r="A786" s="49"/>
      <c r="B786" s="49"/>
      <c r="C786" s="49"/>
      <c r="D786" s="49"/>
      <c r="E786" s="49"/>
    </row>
    <row r="787" spans="1:5" x14ac:dyDescent="0.2">
      <c r="A787" s="49"/>
      <c r="B787" s="49"/>
      <c r="C787" s="49"/>
      <c r="D787" s="49"/>
      <c r="E787" s="49"/>
    </row>
    <row r="788" spans="1:5" x14ac:dyDescent="0.2">
      <c r="A788" s="49"/>
      <c r="B788" s="49"/>
      <c r="C788" s="49"/>
      <c r="D788" s="49"/>
      <c r="E788" s="49"/>
    </row>
    <row r="789" spans="1:5" x14ac:dyDescent="0.2">
      <c r="A789" s="49"/>
      <c r="B789" s="49"/>
      <c r="C789" s="49"/>
      <c r="D789" s="49"/>
      <c r="E789" s="49"/>
    </row>
    <row r="790" spans="1:5" x14ac:dyDescent="0.2">
      <c r="A790" s="49"/>
      <c r="B790" s="49"/>
      <c r="C790" s="49"/>
      <c r="D790" s="49"/>
      <c r="E790" s="49"/>
    </row>
    <row r="791" spans="1:5" x14ac:dyDescent="0.2">
      <c r="A791" s="49"/>
      <c r="B791" s="49"/>
      <c r="C791" s="49"/>
      <c r="D791" s="49"/>
      <c r="E791" s="49"/>
    </row>
    <row r="792" spans="1:5" x14ac:dyDescent="0.2">
      <c r="A792" s="49"/>
      <c r="B792" s="49"/>
      <c r="C792" s="49"/>
      <c r="D792" s="49"/>
      <c r="E792" s="49"/>
    </row>
    <row r="793" spans="1:5" x14ac:dyDescent="0.2">
      <c r="A793" s="49"/>
      <c r="B793" s="49"/>
      <c r="C793" s="49"/>
      <c r="D793" s="49"/>
      <c r="E793" s="49"/>
    </row>
    <row r="794" spans="1:5" x14ac:dyDescent="0.2">
      <c r="A794" s="49"/>
      <c r="B794" s="49"/>
      <c r="C794" s="49"/>
      <c r="D794" s="49"/>
      <c r="E794" s="49"/>
    </row>
    <row r="795" spans="1:5" x14ac:dyDescent="0.2">
      <c r="A795" s="49"/>
      <c r="B795" s="49"/>
      <c r="C795" s="49"/>
      <c r="D795" s="49"/>
      <c r="E795" s="49"/>
    </row>
    <row r="796" spans="1:5" x14ac:dyDescent="0.2">
      <c r="A796" s="49"/>
      <c r="B796" s="49"/>
      <c r="C796" s="49"/>
      <c r="D796" s="49"/>
      <c r="E796" s="49"/>
    </row>
    <row r="797" spans="1:5" x14ac:dyDescent="0.2">
      <c r="A797" s="49"/>
      <c r="B797" s="49"/>
      <c r="C797" s="49"/>
      <c r="D797" s="49"/>
      <c r="E797" s="49"/>
    </row>
    <row r="798" spans="1:5" x14ac:dyDescent="0.2">
      <c r="A798" s="49"/>
      <c r="B798" s="49"/>
      <c r="C798" s="49"/>
      <c r="D798" s="49"/>
      <c r="E798" s="49"/>
    </row>
    <row r="799" spans="1:5" x14ac:dyDescent="0.2">
      <c r="A799" s="49"/>
      <c r="B799" s="49"/>
      <c r="C799" s="49"/>
      <c r="D799" s="49"/>
      <c r="E799" s="49"/>
    </row>
    <row r="800" spans="1:5" x14ac:dyDescent="0.2">
      <c r="A800" s="49"/>
      <c r="B800" s="49"/>
      <c r="C800" s="49"/>
      <c r="D800" s="49"/>
      <c r="E800" s="49"/>
    </row>
    <row r="801" spans="1:5" x14ac:dyDescent="0.2">
      <c r="A801" s="49"/>
      <c r="B801" s="49"/>
      <c r="C801" s="49"/>
      <c r="D801" s="49"/>
      <c r="E801" s="49"/>
    </row>
    <row r="802" spans="1:5" x14ac:dyDescent="0.2">
      <c r="A802" s="49"/>
      <c r="B802" s="49"/>
      <c r="C802" s="49"/>
      <c r="D802" s="49"/>
      <c r="E802" s="49"/>
    </row>
    <row r="803" spans="1:5" x14ac:dyDescent="0.2">
      <c r="A803" s="49"/>
      <c r="B803" s="49"/>
      <c r="C803" s="49"/>
      <c r="D803" s="49"/>
      <c r="E803" s="49"/>
    </row>
    <row r="804" spans="1:5" x14ac:dyDescent="0.2">
      <c r="A804" s="49"/>
      <c r="B804" s="49"/>
      <c r="C804" s="49"/>
      <c r="D804" s="49"/>
      <c r="E804" s="49"/>
    </row>
    <row r="805" spans="1:5" x14ac:dyDescent="0.2">
      <c r="A805" s="49"/>
      <c r="B805" s="49"/>
      <c r="C805" s="49"/>
      <c r="D805" s="49"/>
      <c r="E805" s="49"/>
    </row>
    <row r="806" spans="1:5" x14ac:dyDescent="0.2">
      <c r="A806" s="49"/>
      <c r="B806" s="49"/>
      <c r="C806" s="49"/>
      <c r="D806" s="49"/>
      <c r="E806" s="49"/>
    </row>
    <row r="807" spans="1:5" x14ac:dyDescent="0.2">
      <c r="A807" s="49"/>
      <c r="B807" s="49"/>
      <c r="C807" s="49"/>
      <c r="D807" s="49"/>
      <c r="E807" s="49"/>
    </row>
    <row r="808" spans="1:5" x14ac:dyDescent="0.2">
      <c r="A808" s="49"/>
      <c r="B808" s="49"/>
      <c r="C808" s="49"/>
      <c r="D808" s="49"/>
      <c r="E808" s="49"/>
    </row>
    <row r="809" spans="1:5" x14ac:dyDescent="0.2">
      <c r="A809" s="49"/>
      <c r="B809" s="49"/>
      <c r="C809" s="49"/>
      <c r="D809" s="49"/>
      <c r="E809" s="49"/>
    </row>
    <row r="810" spans="1:5" x14ac:dyDescent="0.2">
      <c r="A810" s="49"/>
      <c r="B810" s="49"/>
      <c r="C810" s="49"/>
      <c r="D810" s="49"/>
      <c r="E810" s="49"/>
    </row>
    <row r="811" spans="1:5" x14ac:dyDescent="0.2">
      <c r="A811" s="49"/>
      <c r="B811" s="49"/>
      <c r="C811" s="49"/>
      <c r="D811" s="49"/>
      <c r="E811" s="49"/>
    </row>
    <row r="812" spans="1:5" x14ac:dyDescent="0.2">
      <c r="A812" s="49"/>
      <c r="B812" s="49"/>
      <c r="C812" s="49"/>
      <c r="D812" s="49"/>
      <c r="E812" s="49"/>
    </row>
    <row r="813" spans="1:5" x14ac:dyDescent="0.2">
      <c r="A813" s="49"/>
      <c r="B813" s="49"/>
      <c r="C813" s="49"/>
      <c r="D813" s="49"/>
      <c r="E813" s="49"/>
    </row>
    <row r="814" spans="1:5" x14ac:dyDescent="0.2">
      <c r="A814" s="49"/>
      <c r="B814" s="49"/>
      <c r="C814" s="49"/>
      <c r="D814" s="49"/>
      <c r="E814" s="49"/>
    </row>
    <row r="815" spans="1:5" x14ac:dyDescent="0.2">
      <c r="A815" s="49"/>
      <c r="B815" s="49"/>
      <c r="C815" s="49"/>
      <c r="D815" s="49"/>
      <c r="E815" s="49"/>
    </row>
    <row r="816" spans="1:5" x14ac:dyDescent="0.2">
      <c r="A816" s="49"/>
      <c r="B816" s="49"/>
      <c r="C816" s="49"/>
      <c r="D816" s="49"/>
      <c r="E816" s="49"/>
    </row>
    <row r="817" spans="1:5" x14ac:dyDescent="0.2">
      <c r="A817" s="49"/>
      <c r="B817" s="49"/>
      <c r="C817" s="49"/>
      <c r="D817" s="49"/>
      <c r="E817" s="49"/>
    </row>
    <row r="818" spans="1:5" x14ac:dyDescent="0.2">
      <c r="A818" s="49"/>
      <c r="B818" s="49"/>
      <c r="C818" s="49"/>
      <c r="D818" s="49"/>
      <c r="E818" s="49"/>
    </row>
    <row r="819" spans="1:5" x14ac:dyDescent="0.2">
      <c r="A819" s="49"/>
      <c r="B819" s="49"/>
      <c r="C819" s="49"/>
      <c r="D819" s="49"/>
      <c r="E819" s="49"/>
    </row>
    <row r="820" spans="1:5" x14ac:dyDescent="0.2">
      <c r="A820" s="49"/>
      <c r="B820" s="49"/>
      <c r="C820" s="49"/>
      <c r="D820" s="49"/>
      <c r="E820" s="49"/>
    </row>
    <row r="821" spans="1:5" x14ac:dyDescent="0.2">
      <c r="A821" s="49"/>
      <c r="B821" s="49"/>
      <c r="C821" s="49"/>
      <c r="D821" s="49"/>
      <c r="E821" s="49"/>
    </row>
    <row r="822" spans="1:5" x14ac:dyDescent="0.2">
      <c r="A822" s="49"/>
      <c r="B822" s="49"/>
      <c r="C822" s="49"/>
      <c r="D822" s="49"/>
      <c r="E822" s="49"/>
    </row>
    <row r="823" spans="1:5" x14ac:dyDescent="0.2">
      <c r="A823" s="49"/>
      <c r="B823" s="49"/>
      <c r="C823" s="49"/>
      <c r="D823" s="49"/>
      <c r="E823" s="49"/>
    </row>
    <row r="824" spans="1:5" x14ac:dyDescent="0.2">
      <c r="A824" s="49"/>
      <c r="B824" s="49"/>
      <c r="C824" s="49"/>
      <c r="D824" s="49"/>
      <c r="E824" s="49"/>
    </row>
    <row r="825" spans="1:5" x14ac:dyDescent="0.2">
      <c r="A825" s="49"/>
      <c r="B825" s="49"/>
      <c r="C825" s="49"/>
      <c r="D825" s="49"/>
      <c r="E825" s="49"/>
    </row>
    <row r="826" spans="1:5" x14ac:dyDescent="0.2">
      <c r="A826" s="49"/>
      <c r="B826" s="49"/>
      <c r="C826" s="49"/>
      <c r="D826" s="49"/>
      <c r="E826" s="49"/>
    </row>
    <row r="827" spans="1:5" x14ac:dyDescent="0.2">
      <c r="A827" s="49"/>
      <c r="B827" s="49"/>
      <c r="C827" s="49"/>
      <c r="D827" s="49"/>
      <c r="E827" s="49"/>
    </row>
    <row r="828" spans="1:5" x14ac:dyDescent="0.2">
      <c r="A828" s="49"/>
      <c r="B828" s="49"/>
      <c r="C828" s="49"/>
      <c r="D828" s="49"/>
      <c r="E828" s="49"/>
    </row>
    <row r="829" spans="1:5" x14ac:dyDescent="0.2">
      <c r="A829" s="49"/>
      <c r="B829" s="49"/>
      <c r="C829" s="49"/>
      <c r="D829" s="49"/>
      <c r="E829" s="49"/>
    </row>
    <row r="830" spans="1:5" x14ac:dyDescent="0.2">
      <c r="A830" s="49"/>
      <c r="B830" s="49"/>
      <c r="C830" s="49"/>
      <c r="D830" s="49"/>
      <c r="E830" s="49"/>
    </row>
    <row r="831" spans="1:5" x14ac:dyDescent="0.2">
      <c r="A831" s="49"/>
      <c r="B831" s="49"/>
      <c r="C831" s="49"/>
      <c r="D831" s="49"/>
      <c r="E831" s="49"/>
    </row>
    <row r="832" spans="1:5" x14ac:dyDescent="0.2">
      <c r="A832" s="49"/>
      <c r="B832" s="49"/>
      <c r="C832" s="49"/>
      <c r="D832" s="49"/>
      <c r="E832" s="49"/>
    </row>
    <row r="833" spans="1:5" x14ac:dyDescent="0.2">
      <c r="A833" s="49"/>
      <c r="B833" s="49"/>
      <c r="C833" s="49"/>
      <c r="D833" s="49"/>
      <c r="E833" s="49"/>
    </row>
    <row r="834" spans="1:5" x14ac:dyDescent="0.2">
      <c r="A834" s="49"/>
      <c r="B834" s="49"/>
      <c r="C834" s="49"/>
      <c r="D834" s="49"/>
      <c r="E834" s="49"/>
    </row>
    <row r="835" spans="1:5" x14ac:dyDescent="0.2">
      <c r="A835" s="49"/>
      <c r="B835" s="49"/>
      <c r="C835" s="49"/>
      <c r="D835" s="49"/>
      <c r="E835" s="49"/>
    </row>
    <row r="836" spans="1:5" x14ac:dyDescent="0.2">
      <c r="A836" s="49"/>
      <c r="B836" s="49"/>
      <c r="C836" s="49"/>
      <c r="D836" s="49"/>
      <c r="E836" s="49"/>
    </row>
    <row r="837" spans="1:5" x14ac:dyDescent="0.2">
      <c r="A837" s="49"/>
      <c r="B837" s="49"/>
      <c r="C837" s="49"/>
      <c r="D837" s="49"/>
      <c r="E837" s="49"/>
    </row>
    <row r="838" spans="1:5" x14ac:dyDescent="0.2">
      <c r="A838" s="49"/>
      <c r="B838" s="49"/>
      <c r="C838" s="49"/>
      <c r="D838" s="49"/>
      <c r="E838" s="49"/>
    </row>
    <row r="839" spans="1:5" x14ac:dyDescent="0.2">
      <c r="A839" s="49"/>
      <c r="B839" s="49"/>
      <c r="C839" s="49"/>
      <c r="D839" s="49"/>
      <c r="E839" s="49"/>
    </row>
    <row r="840" spans="1:5" x14ac:dyDescent="0.2">
      <c r="A840" s="49"/>
      <c r="B840" s="49"/>
      <c r="C840" s="49"/>
      <c r="D840" s="49"/>
      <c r="E840" s="49"/>
    </row>
    <row r="841" spans="1:5" x14ac:dyDescent="0.2">
      <c r="A841" s="49"/>
      <c r="B841" s="49"/>
      <c r="C841" s="49"/>
      <c r="D841" s="49"/>
      <c r="E841" s="49"/>
    </row>
    <row r="842" spans="1:5" x14ac:dyDescent="0.2">
      <c r="A842" s="49"/>
      <c r="B842" s="49"/>
      <c r="C842" s="49"/>
      <c r="D842" s="49"/>
      <c r="E842" s="49"/>
    </row>
    <row r="843" spans="1:5" x14ac:dyDescent="0.2">
      <c r="A843" s="49"/>
      <c r="B843" s="49"/>
      <c r="C843" s="49"/>
      <c r="D843" s="49"/>
      <c r="E843" s="49"/>
    </row>
    <row r="844" spans="1:5" x14ac:dyDescent="0.2">
      <c r="A844" s="49"/>
      <c r="B844" s="49"/>
      <c r="C844" s="49"/>
      <c r="D844" s="49"/>
      <c r="E844" s="49"/>
    </row>
    <row r="845" spans="1:5" x14ac:dyDescent="0.2">
      <c r="A845" s="49"/>
      <c r="B845" s="49"/>
      <c r="C845" s="49"/>
      <c r="D845" s="49"/>
      <c r="E845" s="49"/>
    </row>
    <row r="846" spans="1:5" x14ac:dyDescent="0.2">
      <c r="A846" s="49"/>
      <c r="B846" s="49"/>
      <c r="C846" s="49"/>
      <c r="D846" s="49"/>
      <c r="E846" s="49"/>
    </row>
    <row r="847" spans="1:5" x14ac:dyDescent="0.2">
      <c r="A847" s="49"/>
      <c r="B847" s="49"/>
      <c r="C847" s="49"/>
      <c r="D847" s="49"/>
      <c r="E847" s="49"/>
    </row>
    <row r="848" spans="1:5" x14ac:dyDescent="0.2">
      <c r="A848" s="49"/>
      <c r="B848" s="49"/>
      <c r="C848" s="49"/>
      <c r="D848" s="49"/>
      <c r="E848" s="49"/>
    </row>
    <row r="849" spans="1:5" x14ac:dyDescent="0.2">
      <c r="A849" s="49"/>
      <c r="B849" s="49"/>
      <c r="C849" s="49"/>
      <c r="D849" s="49"/>
      <c r="E849" s="49"/>
    </row>
    <row r="850" spans="1:5" x14ac:dyDescent="0.2">
      <c r="A850" s="49"/>
      <c r="B850" s="49"/>
      <c r="C850" s="49"/>
      <c r="D850" s="49"/>
      <c r="E850" s="49"/>
    </row>
    <row r="851" spans="1:5" x14ac:dyDescent="0.2">
      <c r="A851" s="49"/>
      <c r="B851" s="49"/>
      <c r="C851" s="49"/>
      <c r="D851" s="49"/>
      <c r="E851" s="49"/>
    </row>
    <row r="852" spans="1:5" x14ac:dyDescent="0.2">
      <c r="A852" s="49"/>
      <c r="B852" s="49"/>
      <c r="C852" s="49"/>
      <c r="D852" s="49"/>
      <c r="E852" s="49"/>
    </row>
    <row r="853" spans="1:5" x14ac:dyDescent="0.2">
      <c r="A853" s="49"/>
      <c r="B853" s="49"/>
      <c r="C853" s="49"/>
      <c r="D853" s="49"/>
      <c r="E853" s="49"/>
    </row>
    <row r="854" spans="1:5" x14ac:dyDescent="0.2">
      <c r="A854" s="49"/>
      <c r="B854" s="49"/>
      <c r="C854" s="49"/>
      <c r="D854" s="49"/>
      <c r="E854" s="49"/>
    </row>
    <row r="855" spans="1:5" x14ac:dyDescent="0.2">
      <c r="A855" s="49"/>
      <c r="B855" s="49"/>
      <c r="C855" s="49"/>
      <c r="D855" s="49"/>
      <c r="E855" s="49"/>
    </row>
    <row r="856" spans="1:5" x14ac:dyDescent="0.2">
      <c r="A856" s="49"/>
      <c r="B856" s="49"/>
      <c r="C856" s="49"/>
      <c r="D856" s="49"/>
      <c r="E856" s="49"/>
    </row>
    <row r="857" spans="1:5" x14ac:dyDescent="0.2">
      <c r="A857" s="49"/>
      <c r="B857" s="49"/>
      <c r="C857" s="49"/>
      <c r="D857" s="49"/>
      <c r="E857" s="49"/>
    </row>
    <row r="858" spans="1:5" x14ac:dyDescent="0.2">
      <c r="A858" s="49"/>
      <c r="B858" s="49"/>
      <c r="C858" s="49"/>
      <c r="D858" s="49"/>
      <c r="E858" s="49"/>
    </row>
    <row r="859" spans="1:5" x14ac:dyDescent="0.2">
      <c r="A859" s="49"/>
      <c r="B859" s="49"/>
      <c r="C859" s="49"/>
      <c r="D859" s="49"/>
      <c r="E859" s="49"/>
    </row>
    <row r="860" spans="1:5" x14ac:dyDescent="0.2">
      <c r="A860" s="49"/>
      <c r="B860" s="49"/>
      <c r="C860" s="49"/>
      <c r="D860" s="49"/>
      <c r="E860" s="49"/>
    </row>
    <row r="861" spans="1:5" x14ac:dyDescent="0.2">
      <c r="A861" s="49"/>
      <c r="B861" s="49"/>
      <c r="C861" s="49"/>
      <c r="D861" s="49"/>
      <c r="E861" s="49"/>
    </row>
    <row r="862" spans="1:5" x14ac:dyDescent="0.2">
      <c r="A862" s="49"/>
      <c r="B862" s="49"/>
      <c r="C862" s="49"/>
      <c r="D862" s="49"/>
      <c r="E862" s="49"/>
    </row>
    <row r="863" spans="1:5" x14ac:dyDescent="0.2">
      <c r="A863" s="49"/>
      <c r="B863" s="49"/>
      <c r="C863" s="49"/>
      <c r="D863" s="49"/>
      <c r="E863" s="49"/>
    </row>
    <row r="864" spans="1:5" x14ac:dyDescent="0.2">
      <c r="A864" s="49"/>
      <c r="B864" s="49"/>
      <c r="C864" s="49"/>
      <c r="D864" s="49"/>
      <c r="E864" s="49"/>
    </row>
    <row r="865" spans="1:5" x14ac:dyDescent="0.2">
      <c r="A865" s="49"/>
      <c r="B865" s="49"/>
      <c r="C865" s="49"/>
      <c r="D865" s="49"/>
      <c r="E865" s="49"/>
    </row>
    <row r="866" spans="1:5" x14ac:dyDescent="0.2">
      <c r="A866" s="49"/>
      <c r="B866" s="49"/>
      <c r="C866" s="49"/>
      <c r="D866" s="49"/>
      <c r="E866" s="49"/>
    </row>
    <row r="867" spans="1:5" x14ac:dyDescent="0.2">
      <c r="A867" s="49"/>
      <c r="B867" s="49"/>
      <c r="C867" s="49"/>
      <c r="D867" s="49"/>
      <c r="E867" s="49"/>
    </row>
    <row r="868" spans="1:5" x14ac:dyDescent="0.2">
      <c r="A868" s="49"/>
      <c r="B868" s="49"/>
      <c r="C868" s="49"/>
      <c r="D868" s="49"/>
      <c r="E868" s="49"/>
    </row>
    <row r="869" spans="1:5" x14ac:dyDescent="0.2">
      <c r="A869" s="49"/>
      <c r="B869" s="49"/>
      <c r="C869" s="49"/>
      <c r="D869" s="49"/>
      <c r="E869" s="49"/>
    </row>
    <row r="870" spans="1:5" x14ac:dyDescent="0.2">
      <c r="A870" s="49"/>
      <c r="B870" s="49"/>
      <c r="C870" s="49"/>
      <c r="D870" s="49"/>
      <c r="E870" s="49"/>
    </row>
    <row r="871" spans="1:5" x14ac:dyDescent="0.2">
      <c r="A871" s="49"/>
      <c r="B871" s="49"/>
      <c r="C871" s="49"/>
      <c r="D871" s="49"/>
      <c r="E871" s="49"/>
    </row>
    <row r="872" spans="1:5" x14ac:dyDescent="0.2">
      <c r="A872" s="49"/>
      <c r="B872" s="49"/>
      <c r="C872" s="49"/>
      <c r="D872" s="49"/>
      <c r="E872" s="49"/>
    </row>
    <row r="873" spans="1:5" x14ac:dyDescent="0.2">
      <c r="A873" s="49"/>
      <c r="B873" s="49"/>
      <c r="C873" s="49"/>
      <c r="D873" s="49"/>
      <c r="E873" s="49"/>
    </row>
    <row r="874" spans="1:5" x14ac:dyDescent="0.2">
      <c r="A874" s="49"/>
      <c r="B874" s="49"/>
      <c r="C874" s="49"/>
      <c r="D874" s="49"/>
      <c r="E874" s="49"/>
    </row>
    <row r="875" spans="1:5" x14ac:dyDescent="0.2">
      <c r="A875" s="49"/>
      <c r="B875" s="49"/>
      <c r="C875" s="49"/>
      <c r="D875" s="49"/>
      <c r="E875" s="49"/>
    </row>
    <row r="876" spans="1:5" x14ac:dyDescent="0.2">
      <c r="A876" s="49"/>
      <c r="B876" s="49"/>
      <c r="C876" s="49"/>
      <c r="D876" s="49"/>
      <c r="E876" s="49"/>
    </row>
    <row r="877" spans="1:5" x14ac:dyDescent="0.2">
      <c r="A877" s="49"/>
      <c r="B877" s="49"/>
      <c r="C877" s="49"/>
      <c r="D877" s="49"/>
      <c r="E877" s="49"/>
    </row>
    <row r="878" spans="1:5" x14ac:dyDescent="0.2">
      <c r="A878" s="49"/>
      <c r="B878" s="49"/>
      <c r="C878" s="49"/>
      <c r="D878" s="49"/>
      <c r="E878" s="49"/>
    </row>
    <row r="879" spans="1:5" x14ac:dyDescent="0.2">
      <c r="A879" s="49"/>
      <c r="B879" s="49"/>
      <c r="C879" s="49"/>
      <c r="D879" s="49"/>
      <c r="E879" s="49"/>
    </row>
    <row r="880" spans="1:5" x14ac:dyDescent="0.2">
      <c r="A880" s="49"/>
      <c r="B880" s="49"/>
      <c r="C880" s="49"/>
      <c r="D880" s="49"/>
      <c r="E880" s="49"/>
    </row>
    <row r="881" spans="1:5" x14ac:dyDescent="0.2">
      <c r="A881" s="49"/>
      <c r="B881" s="49"/>
      <c r="C881" s="49"/>
      <c r="D881" s="49"/>
      <c r="E881" s="49"/>
    </row>
    <row r="882" spans="1:5" x14ac:dyDescent="0.2">
      <c r="A882" s="49"/>
      <c r="B882" s="49"/>
      <c r="C882" s="49"/>
      <c r="D882" s="49"/>
      <c r="E882" s="49"/>
    </row>
    <row r="883" spans="1:5" x14ac:dyDescent="0.2">
      <c r="A883" s="49"/>
      <c r="B883" s="49"/>
      <c r="C883" s="49"/>
      <c r="D883" s="49"/>
      <c r="E883" s="49"/>
    </row>
    <row r="884" spans="1:5" x14ac:dyDescent="0.2">
      <c r="A884" s="49"/>
      <c r="B884" s="49"/>
      <c r="C884" s="49"/>
      <c r="D884" s="49"/>
      <c r="E884" s="49"/>
    </row>
    <row r="885" spans="1:5" x14ac:dyDescent="0.2">
      <c r="A885" s="49"/>
      <c r="B885" s="49"/>
      <c r="C885" s="49"/>
      <c r="D885" s="49"/>
      <c r="E885" s="49"/>
    </row>
    <row r="886" spans="1:5" x14ac:dyDescent="0.2">
      <c r="A886" s="49"/>
      <c r="B886" s="49"/>
      <c r="C886" s="49"/>
      <c r="D886" s="49"/>
      <c r="E886" s="49"/>
    </row>
    <row r="887" spans="1:5" x14ac:dyDescent="0.2">
      <c r="A887" s="49"/>
      <c r="B887" s="49"/>
      <c r="C887" s="49"/>
      <c r="D887" s="49"/>
      <c r="E887" s="49"/>
    </row>
    <row r="888" spans="1:5" x14ac:dyDescent="0.2">
      <c r="A888" s="49"/>
      <c r="B888" s="49"/>
      <c r="C888" s="49"/>
      <c r="D888" s="49"/>
      <c r="E888" s="49"/>
    </row>
    <row r="889" spans="1:5" x14ac:dyDescent="0.2">
      <c r="A889" s="49"/>
      <c r="B889" s="49"/>
      <c r="C889" s="49"/>
      <c r="D889" s="49"/>
      <c r="E889" s="49"/>
    </row>
    <row r="890" spans="1:5" x14ac:dyDescent="0.2">
      <c r="A890" s="49"/>
      <c r="B890" s="49"/>
      <c r="C890" s="49"/>
      <c r="D890" s="49"/>
      <c r="E890" s="49"/>
    </row>
    <row r="891" spans="1:5" x14ac:dyDescent="0.2">
      <c r="A891" s="49"/>
      <c r="B891" s="49"/>
      <c r="C891" s="49"/>
      <c r="D891" s="49"/>
      <c r="E891" s="49"/>
    </row>
    <row r="892" spans="1:5" x14ac:dyDescent="0.2">
      <c r="A892" s="49"/>
      <c r="B892" s="49"/>
      <c r="C892" s="49"/>
      <c r="D892" s="49"/>
      <c r="E892" s="49"/>
    </row>
    <row r="893" spans="1:5" x14ac:dyDescent="0.2">
      <c r="A893" s="49"/>
      <c r="B893" s="49"/>
      <c r="C893" s="49"/>
      <c r="D893" s="49"/>
      <c r="E893" s="49"/>
    </row>
    <row r="894" spans="1:5" x14ac:dyDescent="0.2">
      <c r="A894" s="49"/>
      <c r="B894" s="49"/>
      <c r="C894" s="49"/>
      <c r="D894" s="49"/>
      <c r="E894" s="49"/>
    </row>
    <row r="895" spans="1:5" x14ac:dyDescent="0.2">
      <c r="A895" s="49"/>
      <c r="B895" s="49"/>
      <c r="C895" s="49"/>
      <c r="D895" s="49"/>
      <c r="E895" s="49"/>
    </row>
    <row r="896" spans="1:5" x14ac:dyDescent="0.2">
      <c r="A896" s="49"/>
      <c r="B896" s="49"/>
      <c r="C896" s="49"/>
      <c r="D896" s="49"/>
      <c r="E896" s="49"/>
    </row>
    <row r="897" spans="1:5" x14ac:dyDescent="0.2">
      <c r="A897" s="49"/>
      <c r="B897" s="49"/>
      <c r="C897" s="49"/>
      <c r="D897" s="49"/>
      <c r="E897" s="49"/>
    </row>
    <row r="898" spans="1:5" x14ac:dyDescent="0.2">
      <c r="A898" s="49"/>
      <c r="B898" s="49"/>
      <c r="C898" s="49"/>
      <c r="D898" s="49"/>
      <c r="E898" s="49"/>
    </row>
    <row r="899" spans="1:5" x14ac:dyDescent="0.2">
      <c r="A899" s="49"/>
      <c r="B899" s="49"/>
      <c r="C899" s="49"/>
      <c r="D899" s="49"/>
      <c r="E899" s="49"/>
    </row>
    <row r="900" spans="1:5" x14ac:dyDescent="0.2">
      <c r="A900" s="49"/>
      <c r="B900" s="49"/>
      <c r="C900" s="49"/>
      <c r="D900" s="49"/>
      <c r="E900" s="49"/>
    </row>
    <row r="901" spans="1:5" x14ac:dyDescent="0.2">
      <c r="A901" s="49"/>
      <c r="B901" s="49"/>
      <c r="C901" s="49"/>
      <c r="D901" s="49"/>
      <c r="E901" s="49"/>
    </row>
    <row r="902" spans="1:5" x14ac:dyDescent="0.2">
      <c r="A902" s="49"/>
      <c r="B902" s="49"/>
      <c r="C902" s="49"/>
      <c r="D902" s="49"/>
      <c r="E902" s="49"/>
    </row>
    <row r="903" spans="1:5" x14ac:dyDescent="0.2">
      <c r="A903" s="49"/>
      <c r="B903" s="49"/>
      <c r="C903" s="49"/>
      <c r="D903" s="49"/>
      <c r="E903" s="49"/>
    </row>
    <row r="904" spans="1:5" x14ac:dyDescent="0.2">
      <c r="A904" s="49"/>
      <c r="B904" s="49"/>
      <c r="C904" s="49"/>
      <c r="D904" s="49"/>
      <c r="E904" s="49"/>
    </row>
    <row r="905" spans="1:5" x14ac:dyDescent="0.2">
      <c r="A905" s="49"/>
      <c r="B905" s="49"/>
      <c r="C905" s="49"/>
      <c r="D905" s="49"/>
      <c r="E905" s="49"/>
    </row>
    <row r="906" spans="1:5" x14ac:dyDescent="0.2">
      <c r="A906" s="49"/>
      <c r="B906" s="49"/>
      <c r="C906" s="49"/>
      <c r="D906" s="49"/>
      <c r="E906" s="49"/>
    </row>
    <row r="907" spans="1:5" x14ac:dyDescent="0.2">
      <c r="A907" s="49"/>
      <c r="B907" s="49"/>
      <c r="C907" s="49"/>
      <c r="D907" s="49"/>
      <c r="E907" s="49"/>
    </row>
    <row r="908" spans="1:5" x14ac:dyDescent="0.2">
      <c r="A908" s="49"/>
      <c r="B908" s="49"/>
      <c r="C908" s="49"/>
      <c r="D908" s="49"/>
      <c r="E908" s="49"/>
    </row>
    <row r="909" spans="1:5" x14ac:dyDescent="0.2">
      <c r="A909" s="49"/>
      <c r="B909" s="49"/>
      <c r="C909" s="49"/>
      <c r="D909" s="49"/>
      <c r="E909" s="49"/>
    </row>
    <row r="910" spans="1:5" x14ac:dyDescent="0.2">
      <c r="A910" s="49"/>
      <c r="B910" s="49"/>
      <c r="C910" s="49"/>
      <c r="D910" s="49"/>
      <c r="E910" s="49"/>
    </row>
    <row r="911" spans="1:5" x14ac:dyDescent="0.2">
      <c r="A911" s="49"/>
      <c r="B911" s="49"/>
      <c r="C911" s="49"/>
      <c r="D911" s="49"/>
      <c r="E911" s="49"/>
    </row>
    <row r="912" spans="1:5" x14ac:dyDescent="0.2">
      <c r="A912" s="49"/>
      <c r="B912" s="49"/>
      <c r="C912" s="49"/>
      <c r="D912" s="49"/>
      <c r="E912" s="49"/>
    </row>
    <row r="913" spans="1:5" x14ac:dyDescent="0.2">
      <c r="A913" s="49"/>
      <c r="B913" s="49"/>
      <c r="C913" s="49"/>
      <c r="D913" s="49"/>
      <c r="E913" s="49"/>
    </row>
    <row r="914" spans="1:5" x14ac:dyDescent="0.2">
      <c r="A914" s="49"/>
      <c r="B914" s="49"/>
      <c r="C914" s="49"/>
      <c r="D914" s="49"/>
      <c r="E914" s="49"/>
    </row>
    <row r="915" spans="1:5" x14ac:dyDescent="0.2">
      <c r="A915" s="49"/>
      <c r="B915" s="49"/>
      <c r="C915" s="49"/>
      <c r="D915" s="49"/>
      <c r="E915" s="49"/>
    </row>
    <row r="916" spans="1:5" x14ac:dyDescent="0.2">
      <c r="A916" s="49"/>
      <c r="B916" s="49"/>
      <c r="C916" s="49"/>
      <c r="D916" s="49"/>
      <c r="E916" s="49"/>
    </row>
    <row r="917" spans="1:5" x14ac:dyDescent="0.2">
      <c r="A917" s="49"/>
      <c r="B917" s="49"/>
      <c r="C917" s="49"/>
      <c r="D917" s="49"/>
      <c r="E917" s="49"/>
    </row>
    <row r="918" spans="1:5" x14ac:dyDescent="0.2">
      <c r="A918" s="49"/>
      <c r="B918" s="49"/>
      <c r="C918" s="49"/>
      <c r="D918" s="49"/>
      <c r="E918" s="49"/>
    </row>
    <row r="919" spans="1:5" x14ac:dyDescent="0.2">
      <c r="A919" s="49"/>
      <c r="B919" s="49"/>
      <c r="C919" s="49"/>
      <c r="D919" s="49"/>
      <c r="E919" s="49"/>
    </row>
    <row r="920" spans="1:5" x14ac:dyDescent="0.2">
      <c r="A920" s="49"/>
      <c r="B920" s="49"/>
      <c r="C920" s="49"/>
      <c r="D920" s="49"/>
      <c r="E920" s="49"/>
    </row>
    <row r="921" spans="1:5" x14ac:dyDescent="0.2">
      <c r="A921" s="49"/>
      <c r="B921" s="49"/>
      <c r="C921" s="49"/>
      <c r="D921" s="49"/>
      <c r="E921" s="49"/>
    </row>
    <row r="922" spans="1:5" x14ac:dyDescent="0.2">
      <c r="A922" s="49"/>
      <c r="B922" s="49"/>
      <c r="C922" s="49"/>
      <c r="D922" s="49"/>
      <c r="E922" s="49"/>
    </row>
    <row r="923" spans="1:5" x14ac:dyDescent="0.2">
      <c r="A923" s="49"/>
      <c r="B923" s="49"/>
      <c r="C923" s="49"/>
      <c r="D923" s="49"/>
      <c r="E923" s="49"/>
    </row>
    <row r="924" spans="1:5" x14ac:dyDescent="0.2">
      <c r="A924" s="49"/>
      <c r="B924" s="49"/>
      <c r="C924" s="49"/>
      <c r="D924" s="49"/>
      <c r="E924" s="49"/>
    </row>
    <row r="925" spans="1:5" x14ac:dyDescent="0.2">
      <c r="A925" s="49"/>
      <c r="B925" s="49"/>
      <c r="C925" s="49"/>
      <c r="D925" s="49"/>
      <c r="E925" s="49"/>
    </row>
    <row r="926" spans="1:5" x14ac:dyDescent="0.2">
      <c r="A926" s="49"/>
      <c r="B926" s="49"/>
      <c r="C926" s="49"/>
      <c r="D926" s="49"/>
      <c r="E926" s="49"/>
    </row>
    <row r="927" spans="1:5" x14ac:dyDescent="0.2">
      <c r="A927" s="49"/>
      <c r="B927" s="49"/>
      <c r="C927" s="49"/>
      <c r="D927" s="49"/>
      <c r="E927" s="49"/>
    </row>
    <row r="928" spans="1:5" x14ac:dyDescent="0.2">
      <c r="A928" s="49"/>
      <c r="B928" s="49"/>
      <c r="C928" s="49"/>
      <c r="D928" s="49"/>
      <c r="E928" s="49"/>
    </row>
    <row r="929" spans="1:5" x14ac:dyDescent="0.2">
      <c r="A929" s="49"/>
      <c r="B929" s="49"/>
      <c r="C929" s="49"/>
      <c r="D929" s="49"/>
      <c r="E929" s="49"/>
    </row>
    <row r="930" spans="1:5" x14ac:dyDescent="0.2">
      <c r="A930" s="49"/>
      <c r="B930" s="49"/>
      <c r="C930" s="49"/>
      <c r="D930" s="49"/>
      <c r="E930" s="49"/>
    </row>
    <row r="931" spans="1:5" x14ac:dyDescent="0.2">
      <c r="A931" s="49"/>
      <c r="B931" s="49"/>
      <c r="C931" s="49"/>
      <c r="D931" s="49"/>
      <c r="E931" s="49"/>
    </row>
    <row r="932" spans="1:5" x14ac:dyDescent="0.2">
      <c r="A932" s="49"/>
      <c r="B932" s="49"/>
      <c r="C932" s="49"/>
      <c r="D932" s="49"/>
      <c r="E932" s="49"/>
    </row>
    <row r="933" spans="1:5" x14ac:dyDescent="0.2">
      <c r="A933" s="49"/>
      <c r="B933" s="49"/>
      <c r="C933" s="49"/>
      <c r="D933" s="49"/>
      <c r="E933" s="49"/>
    </row>
    <row r="934" spans="1:5" x14ac:dyDescent="0.2">
      <c r="A934" s="49"/>
      <c r="B934" s="49"/>
      <c r="C934" s="49"/>
      <c r="D934" s="49"/>
      <c r="E934" s="49"/>
    </row>
    <row r="935" spans="1:5" x14ac:dyDescent="0.2">
      <c r="A935" s="49"/>
      <c r="B935" s="49"/>
      <c r="C935" s="49"/>
      <c r="D935" s="49"/>
      <c r="E935" s="49"/>
    </row>
    <row r="936" spans="1:5" x14ac:dyDescent="0.2">
      <c r="A936" s="49"/>
      <c r="B936" s="49"/>
      <c r="C936" s="49"/>
      <c r="D936" s="49"/>
      <c r="E936" s="49"/>
    </row>
    <row r="937" spans="1:5" x14ac:dyDescent="0.2">
      <c r="A937" s="49"/>
      <c r="B937" s="49"/>
      <c r="C937" s="49"/>
      <c r="D937" s="49"/>
      <c r="E937" s="49"/>
    </row>
    <row r="938" spans="1:5" x14ac:dyDescent="0.2">
      <c r="A938" s="49"/>
      <c r="B938" s="49"/>
      <c r="C938" s="49"/>
      <c r="D938" s="49"/>
      <c r="E938" s="49"/>
    </row>
    <row r="939" spans="1:5" x14ac:dyDescent="0.2">
      <c r="A939" s="49"/>
      <c r="B939" s="49"/>
      <c r="C939" s="49"/>
      <c r="D939" s="49"/>
      <c r="E939" s="49"/>
    </row>
    <row r="940" spans="1:5" x14ac:dyDescent="0.2">
      <c r="A940" s="49"/>
      <c r="B940" s="49"/>
      <c r="C940" s="49"/>
      <c r="D940" s="49"/>
      <c r="E940" s="49"/>
    </row>
    <row r="941" spans="1:5" x14ac:dyDescent="0.2">
      <c r="A941" s="49"/>
      <c r="B941" s="49"/>
      <c r="C941" s="49"/>
      <c r="D941" s="49"/>
      <c r="E941" s="49"/>
    </row>
    <row r="942" spans="1:5" x14ac:dyDescent="0.2">
      <c r="A942" s="49"/>
      <c r="B942" s="49"/>
      <c r="C942" s="49"/>
      <c r="D942" s="49"/>
      <c r="E942" s="49"/>
    </row>
    <row r="943" spans="1:5" x14ac:dyDescent="0.2">
      <c r="A943" s="49"/>
      <c r="B943" s="49"/>
      <c r="C943" s="49"/>
      <c r="D943" s="49"/>
      <c r="E943" s="49"/>
    </row>
    <row r="944" spans="1:5" x14ac:dyDescent="0.2">
      <c r="A944" s="49"/>
      <c r="B944" s="49"/>
      <c r="C944" s="49"/>
      <c r="D944" s="49"/>
      <c r="E944" s="49"/>
    </row>
    <row r="945" spans="1:5" x14ac:dyDescent="0.2">
      <c r="A945" s="49"/>
      <c r="B945" s="49"/>
      <c r="C945" s="49"/>
      <c r="D945" s="49"/>
      <c r="E945" s="49"/>
    </row>
    <row r="946" spans="1:5" x14ac:dyDescent="0.2">
      <c r="A946" s="49"/>
      <c r="B946" s="49"/>
      <c r="C946" s="49"/>
      <c r="D946" s="49"/>
      <c r="E946" s="49"/>
    </row>
    <row r="947" spans="1:5" x14ac:dyDescent="0.2">
      <c r="A947" s="49"/>
      <c r="B947" s="49"/>
      <c r="C947" s="49"/>
      <c r="D947" s="49"/>
      <c r="E947" s="49"/>
    </row>
    <row r="948" spans="1:5" x14ac:dyDescent="0.2">
      <c r="A948" s="49"/>
      <c r="B948" s="49"/>
      <c r="C948" s="49"/>
      <c r="D948" s="49"/>
      <c r="E948" s="49"/>
    </row>
    <row r="949" spans="1:5" x14ac:dyDescent="0.2">
      <c r="A949" s="49"/>
      <c r="B949" s="49"/>
      <c r="C949" s="49"/>
      <c r="D949" s="49"/>
      <c r="E949" s="49"/>
    </row>
    <row r="950" spans="1:5" x14ac:dyDescent="0.2">
      <c r="A950" s="49"/>
      <c r="B950" s="49"/>
      <c r="C950" s="49"/>
      <c r="D950" s="49"/>
      <c r="E950" s="49"/>
    </row>
    <row r="951" spans="1:5" x14ac:dyDescent="0.2">
      <c r="A951" s="49"/>
      <c r="B951" s="49"/>
      <c r="C951" s="49"/>
      <c r="D951" s="49"/>
      <c r="E951" s="49"/>
    </row>
    <row r="952" spans="1:5" x14ac:dyDescent="0.2">
      <c r="A952" s="49"/>
      <c r="B952" s="49"/>
      <c r="C952" s="49"/>
      <c r="D952" s="49"/>
      <c r="E952" s="49"/>
    </row>
    <row r="953" spans="1:5" x14ac:dyDescent="0.2">
      <c r="A953" s="49"/>
      <c r="B953" s="49"/>
      <c r="C953" s="49"/>
      <c r="D953" s="49"/>
      <c r="E953" s="49"/>
    </row>
    <row r="954" spans="1:5" x14ac:dyDescent="0.2">
      <c r="A954" s="49"/>
      <c r="B954" s="49"/>
      <c r="C954" s="49"/>
      <c r="D954" s="49"/>
      <c r="E954" s="49"/>
    </row>
    <row r="955" spans="1:5" x14ac:dyDescent="0.2">
      <c r="A955" s="49"/>
      <c r="B955" s="49"/>
      <c r="C955" s="49"/>
      <c r="D955" s="49"/>
      <c r="E955" s="49"/>
    </row>
    <row r="956" spans="1:5" x14ac:dyDescent="0.2">
      <c r="A956" s="49"/>
      <c r="B956" s="49"/>
      <c r="C956" s="49"/>
      <c r="D956" s="49"/>
      <c r="E956" s="49"/>
    </row>
    <row r="957" spans="1:5" x14ac:dyDescent="0.2">
      <c r="A957" s="49"/>
      <c r="B957" s="49"/>
      <c r="C957" s="49"/>
      <c r="D957" s="49"/>
      <c r="E957" s="49"/>
    </row>
    <row r="958" spans="1:5" x14ac:dyDescent="0.2">
      <c r="A958" s="49"/>
      <c r="B958" s="49"/>
      <c r="C958" s="49"/>
      <c r="D958" s="49"/>
      <c r="E958" s="49"/>
    </row>
    <row r="959" spans="1:5" x14ac:dyDescent="0.2">
      <c r="A959" s="49"/>
      <c r="B959" s="49"/>
      <c r="C959" s="49"/>
      <c r="D959" s="49"/>
      <c r="E959" s="49"/>
    </row>
    <row r="960" spans="1:5" x14ac:dyDescent="0.2">
      <c r="A960" s="49"/>
      <c r="B960" s="49"/>
      <c r="C960" s="49"/>
      <c r="D960" s="49"/>
      <c r="E960" s="49"/>
    </row>
    <row r="961" spans="1:5" x14ac:dyDescent="0.2">
      <c r="A961" s="49"/>
      <c r="B961" s="49"/>
      <c r="C961" s="49"/>
      <c r="D961" s="49"/>
      <c r="E961" s="49"/>
    </row>
    <row r="962" spans="1:5" x14ac:dyDescent="0.2">
      <c r="A962" s="49"/>
      <c r="B962" s="49"/>
      <c r="C962" s="49"/>
      <c r="D962" s="49"/>
      <c r="E962" s="49"/>
    </row>
    <row r="963" spans="1:5" x14ac:dyDescent="0.2">
      <c r="A963" s="49"/>
      <c r="B963" s="49"/>
      <c r="C963" s="49"/>
      <c r="D963" s="49"/>
      <c r="E963" s="49"/>
    </row>
    <row r="964" spans="1:5" x14ac:dyDescent="0.2">
      <c r="A964" s="49"/>
      <c r="B964" s="49"/>
      <c r="C964" s="49"/>
      <c r="D964" s="49"/>
      <c r="E964" s="49"/>
    </row>
    <row r="965" spans="1:5" x14ac:dyDescent="0.2">
      <c r="A965" s="49"/>
      <c r="B965" s="49"/>
      <c r="C965" s="49"/>
      <c r="D965" s="49"/>
      <c r="E965" s="49"/>
    </row>
    <row r="966" spans="1:5" x14ac:dyDescent="0.2">
      <c r="A966" s="49"/>
      <c r="B966" s="49"/>
      <c r="C966" s="49"/>
      <c r="D966" s="49"/>
      <c r="E966" s="49"/>
    </row>
    <row r="967" spans="1:5" x14ac:dyDescent="0.2">
      <c r="A967" s="49"/>
      <c r="B967" s="49"/>
      <c r="C967" s="49"/>
      <c r="D967" s="49"/>
      <c r="E967" s="49"/>
    </row>
    <row r="968" spans="1:5" x14ac:dyDescent="0.2">
      <c r="A968" s="49"/>
      <c r="B968" s="49"/>
      <c r="C968" s="49"/>
      <c r="D968" s="49"/>
      <c r="E968" s="49"/>
    </row>
    <row r="969" spans="1:5" x14ac:dyDescent="0.2">
      <c r="A969" s="49"/>
      <c r="B969" s="49"/>
      <c r="C969" s="49"/>
      <c r="D969" s="49"/>
      <c r="E969" s="49"/>
    </row>
    <row r="970" spans="1:5" x14ac:dyDescent="0.2">
      <c r="A970" s="49"/>
      <c r="B970" s="49"/>
      <c r="C970" s="49"/>
      <c r="D970" s="49"/>
      <c r="E970" s="49"/>
    </row>
    <row r="971" spans="1:5" x14ac:dyDescent="0.2">
      <c r="A971" s="49"/>
      <c r="B971" s="49"/>
      <c r="C971" s="49"/>
      <c r="D971" s="49"/>
      <c r="E971" s="49"/>
    </row>
    <row r="972" spans="1:5" x14ac:dyDescent="0.2">
      <c r="A972" s="49"/>
      <c r="B972" s="49"/>
      <c r="C972" s="49"/>
      <c r="D972" s="49"/>
      <c r="E972" s="49"/>
    </row>
    <row r="973" spans="1:5" x14ac:dyDescent="0.2">
      <c r="A973" s="49"/>
      <c r="B973" s="49"/>
      <c r="C973" s="49"/>
      <c r="D973" s="49"/>
      <c r="E973" s="49"/>
    </row>
    <row r="974" spans="1:5" x14ac:dyDescent="0.2">
      <c r="A974" s="49"/>
      <c r="B974" s="49"/>
      <c r="C974" s="49"/>
      <c r="D974" s="49"/>
      <c r="E974" s="49"/>
    </row>
    <row r="975" spans="1:5" x14ac:dyDescent="0.2">
      <c r="A975" s="49"/>
      <c r="B975" s="49"/>
      <c r="C975" s="49"/>
      <c r="D975" s="49"/>
      <c r="E975" s="49"/>
    </row>
    <row r="976" spans="1:5" x14ac:dyDescent="0.2">
      <c r="A976" s="49"/>
      <c r="B976" s="49"/>
      <c r="C976" s="49"/>
      <c r="D976" s="49"/>
      <c r="E976" s="49"/>
    </row>
    <row r="977" spans="1:5" x14ac:dyDescent="0.2">
      <c r="A977" s="49"/>
      <c r="B977" s="49"/>
      <c r="C977" s="49"/>
      <c r="D977" s="49"/>
      <c r="E977" s="49"/>
    </row>
    <row r="978" spans="1:5" x14ac:dyDescent="0.2">
      <c r="A978" s="49"/>
      <c r="B978" s="49"/>
      <c r="C978" s="49"/>
      <c r="D978" s="49"/>
      <c r="E978" s="49"/>
    </row>
    <row r="979" spans="1:5" x14ac:dyDescent="0.2">
      <c r="A979" s="49"/>
      <c r="B979" s="49"/>
      <c r="C979" s="49"/>
      <c r="D979" s="49"/>
      <c r="E979" s="49"/>
    </row>
    <row r="980" spans="1:5" x14ac:dyDescent="0.2">
      <c r="A980" s="49"/>
      <c r="B980" s="49"/>
      <c r="C980" s="49"/>
      <c r="D980" s="49"/>
      <c r="E980" s="49"/>
    </row>
    <row r="981" spans="1:5" x14ac:dyDescent="0.2">
      <c r="A981" s="49"/>
      <c r="B981" s="49"/>
      <c r="C981" s="49"/>
      <c r="D981" s="49"/>
      <c r="E981" s="49"/>
    </row>
    <row r="982" spans="1:5" x14ac:dyDescent="0.2">
      <c r="A982" s="49"/>
      <c r="B982" s="49"/>
      <c r="C982" s="49"/>
      <c r="D982" s="49"/>
      <c r="E982" s="49"/>
    </row>
    <row r="983" spans="1:5" x14ac:dyDescent="0.2">
      <c r="A983" s="49"/>
      <c r="B983" s="49"/>
      <c r="C983" s="49"/>
      <c r="D983" s="49"/>
      <c r="E983" s="49"/>
    </row>
    <row r="984" spans="1:5" x14ac:dyDescent="0.2">
      <c r="A984" s="49"/>
      <c r="B984" s="49"/>
      <c r="C984" s="49"/>
      <c r="D984" s="49"/>
      <c r="E984" s="49"/>
    </row>
    <row r="985" spans="1:5" x14ac:dyDescent="0.2">
      <c r="A985" s="49"/>
      <c r="B985" s="49"/>
      <c r="C985" s="49"/>
      <c r="D985" s="49"/>
      <c r="E985" s="49"/>
    </row>
    <row r="986" spans="1:5" x14ac:dyDescent="0.2">
      <c r="A986" s="49"/>
      <c r="B986" s="49"/>
      <c r="C986" s="49"/>
      <c r="D986" s="49"/>
      <c r="E986" s="49"/>
    </row>
    <row r="987" spans="1:5" x14ac:dyDescent="0.2">
      <c r="A987" s="49"/>
      <c r="B987" s="49"/>
      <c r="C987" s="49"/>
      <c r="D987" s="49"/>
      <c r="E987" s="49"/>
    </row>
    <row r="988" spans="1:5" x14ac:dyDescent="0.2">
      <c r="A988" s="49"/>
      <c r="B988" s="49"/>
      <c r="C988" s="49"/>
      <c r="D988" s="49"/>
      <c r="E988" s="49"/>
    </row>
    <row r="989" spans="1:5" x14ac:dyDescent="0.2">
      <c r="A989" s="49"/>
      <c r="B989" s="49"/>
      <c r="C989" s="49"/>
      <c r="D989" s="49"/>
      <c r="E989" s="49"/>
    </row>
    <row r="990" spans="1:5" x14ac:dyDescent="0.2">
      <c r="A990" s="49"/>
      <c r="B990" s="49"/>
      <c r="C990" s="49"/>
      <c r="D990" s="49"/>
      <c r="E990" s="49"/>
    </row>
    <row r="991" spans="1:5" x14ac:dyDescent="0.2">
      <c r="A991" s="49"/>
      <c r="B991" s="49"/>
      <c r="C991" s="49"/>
      <c r="D991" s="49"/>
      <c r="E991" s="49"/>
    </row>
    <row r="992" spans="1:5" x14ac:dyDescent="0.2">
      <c r="A992" s="49"/>
      <c r="B992" s="49"/>
      <c r="C992" s="49"/>
      <c r="D992" s="49"/>
      <c r="E992" s="49"/>
    </row>
    <row r="993" spans="1:5" x14ac:dyDescent="0.2">
      <c r="A993" s="49"/>
      <c r="B993" s="49"/>
      <c r="C993" s="49"/>
      <c r="D993" s="49"/>
      <c r="E993" s="49"/>
    </row>
    <row r="994" spans="1:5" x14ac:dyDescent="0.2">
      <c r="A994" s="49"/>
      <c r="B994" s="49"/>
      <c r="C994" s="49"/>
      <c r="D994" s="49"/>
      <c r="E994" s="49"/>
    </row>
    <row r="995" spans="1:5" x14ac:dyDescent="0.2">
      <c r="A995" s="49"/>
      <c r="B995" s="49"/>
      <c r="C995" s="49"/>
      <c r="D995" s="49"/>
      <c r="E995" s="49"/>
    </row>
    <row r="996" spans="1:5" x14ac:dyDescent="0.2">
      <c r="A996" s="49"/>
      <c r="B996" s="49"/>
      <c r="C996" s="49"/>
      <c r="D996" s="49"/>
      <c r="E996" s="49"/>
    </row>
    <row r="997" spans="1:5" x14ac:dyDescent="0.2">
      <c r="A997" s="49"/>
      <c r="B997" s="49"/>
      <c r="C997" s="49"/>
      <c r="D997" s="49"/>
      <c r="E997" s="49"/>
    </row>
    <row r="998" spans="1:5" x14ac:dyDescent="0.2">
      <c r="A998" s="49"/>
      <c r="B998" s="49"/>
      <c r="C998" s="49"/>
      <c r="D998" s="49"/>
      <c r="E998" s="49"/>
    </row>
    <row r="999" spans="1:5" x14ac:dyDescent="0.2">
      <c r="A999" s="49"/>
      <c r="B999" s="49"/>
      <c r="C999" s="49"/>
      <c r="D999" s="49"/>
      <c r="E999" s="49"/>
    </row>
    <row r="1000" spans="1:5" x14ac:dyDescent="0.2">
      <c r="A1000" s="49"/>
      <c r="B1000" s="49"/>
      <c r="C1000" s="49"/>
      <c r="D1000" s="49"/>
      <c r="E1000" s="49"/>
    </row>
    <row r="1001" spans="1:5" x14ac:dyDescent="0.2">
      <c r="A1001" s="49"/>
      <c r="B1001" s="49"/>
      <c r="C1001" s="49"/>
      <c r="D1001" s="49"/>
      <c r="E1001" s="49"/>
    </row>
    <row r="1002" spans="1:5" x14ac:dyDescent="0.2">
      <c r="A1002" s="49"/>
      <c r="B1002" s="49"/>
      <c r="C1002" s="49"/>
      <c r="D1002" s="49"/>
      <c r="E1002" s="49"/>
    </row>
    <row r="1003" spans="1:5" x14ac:dyDescent="0.2">
      <c r="A1003" s="49"/>
      <c r="B1003" s="49"/>
      <c r="C1003" s="49"/>
      <c r="D1003" s="49"/>
      <c r="E1003" s="49"/>
    </row>
    <row r="1004" spans="1:5" x14ac:dyDescent="0.2">
      <c r="A1004" s="49"/>
      <c r="B1004" s="49"/>
      <c r="C1004" s="49"/>
      <c r="D1004" s="49"/>
      <c r="E1004" s="49"/>
    </row>
    <row r="1005" spans="1:5" x14ac:dyDescent="0.2">
      <c r="A1005" s="49"/>
      <c r="B1005" s="49"/>
      <c r="C1005" s="49"/>
      <c r="D1005" s="49"/>
      <c r="E1005" s="49"/>
    </row>
    <row r="1006" spans="1:5" x14ac:dyDescent="0.2">
      <c r="A1006" s="49"/>
      <c r="B1006" s="49"/>
      <c r="C1006" s="49"/>
      <c r="D1006" s="49"/>
      <c r="E1006" s="49"/>
    </row>
    <row r="1007" spans="1:5" x14ac:dyDescent="0.2">
      <c r="A1007" s="49"/>
      <c r="B1007" s="49"/>
      <c r="C1007" s="49"/>
      <c r="D1007" s="49"/>
      <c r="E1007" s="49"/>
    </row>
    <row r="1008" spans="1:5" x14ac:dyDescent="0.2">
      <c r="A1008" s="49"/>
      <c r="B1008" s="49"/>
      <c r="C1008" s="49"/>
      <c r="D1008" s="49"/>
      <c r="E1008" s="49"/>
    </row>
    <row r="1009" spans="1:5" x14ac:dyDescent="0.2">
      <c r="A1009" s="49"/>
      <c r="B1009" s="49"/>
      <c r="C1009" s="49"/>
      <c r="D1009" s="49"/>
      <c r="E1009" s="49"/>
    </row>
    <row r="1010" spans="1:5" x14ac:dyDescent="0.2">
      <c r="A1010" s="49"/>
      <c r="B1010" s="49"/>
      <c r="C1010" s="49"/>
      <c r="D1010" s="49"/>
      <c r="E1010" s="49"/>
    </row>
    <row r="1011" spans="1:5" x14ac:dyDescent="0.2">
      <c r="A1011" s="49"/>
      <c r="B1011" s="49"/>
      <c r="C1011" s="49"/>
      <c r="D1011" s="49"/>
      <c r="E1011" s="49"/>
    </row>
    <row r="1012" spans="1:5" x14ac:dyDescent="0.2">
      <c r="A1012" s="49"/>
      <c r="B1012" s="49"/>
      <c r="C1012" s="49"/>
      <c r="D1012" s="49"/>
      <c r="E1012" s="49"/>
    </row>
    <row r="1013" spans="1:5" x14ac:dyDescent="0.2">
      <c r="A1013" s="49"/>
      <c r="B1013" s="49"/>
      <c r="C1013" s="49"/>
      <c r="D1013" s="49"/>
      <c r="E1013" s="49"/>
    </row>
    <row r="1014" spans="1:5" x14ac:dyDescent="0.2">
      <c r="A1014" s="49"/>
      <c r="B1014" s="49"/>
      <c r="C1014" s="49"/>
      <c r="D1014" s="49"/>
      <c r="E1014" s="49"/>
    </row>
    <row r="1015" spans="1:5" x14ac:dyDescent="0.2">
      <c r="A1015" s="49"/>
      <c r="B1015" s="49"/>
      <c r="C1015" s="49"/>
      <c r="D1015" s="49"/>
      <c r="E1015" s="49"/>
    </row>
    <row r="1016" spans="1:5" x14ac:dyDescent="0.2">
      <c r="A1016" s="49"/>
      <c r="B1016" s="49"/>
      <c r="C1016" s="49"/>
      <c r="D1016" s="49"/>
      <c r="E1016" s="49"/>
    </row>
    <row r="1017" spans="1:5" x14ac:dyDescent="0.2">
      <c r="A1017" s="49"/>
      <c r="B1017" s="49"/>
      <c r="C1017" s="49"/>
      <c r="D1017" s="49"/>
      <c r="E1017" s="49"/>
    </row>
    <row r="1018" spans="1:5" x14ac:dyDescent="0.2">
      <c r="A1018" s="49"/>
      <c r="B1018" s="49"/>
      <c r="C1018" s="49"/>
      <c r="D1018" s="49"/>
      <c r="E1018" s="49"/>
    </row>
    <row r="1019" spans="1:5" x14ac:dyDescent="0.2">
      <c r="A1019" s="49"/>
      <c r="B1019" s="49"/>
      <c r="C1019" s="49"/>
      <c r="D1019" s="49"/>
      <c r="E1019" s="49"/>
    </row>
    <row r="1020" spans="1:5" x14ac:dyDescent="0.2">
      <c r="A1020" s="49"/>
      <c r="B1020" s="49"/>
      <c r="C1020" s="49"/>
      <c r="D1020" s="49"/>
      <c r="E1020" s="49"/>
    </row>
    <row r="1021" spans="1:5" x14ac:dyDescent="0.2">
      <c r="A1021" s="49"/>
      <c r="B1021" s="49"/>
      <c r="C1021" s="49"/>
      <c r="D1021" s="49"/>
      <c r="E1021" s="49"/>
    </row>
    <row r="1022" spans="1:5" x14ac:dyDescent="0.2">
      <c r="A1022" s="49"/>
      <c r="B1022" s="49"/>
      <c r="C1022" s="49"/>
      <c r="D1022" s="49"/>
      <c r="E1022" s="49"/>
    </row>
    <row r="1023" spans="1:5" x14ac:dyDescent="0.2">
      <c r="A1023" s="49"/>
      <c r="B1023" s="49"/>
      <c r="C1023" s="49"/>
      <c r="D1023" s="49"/>
      <c r="E1023" s="49"/>
    </row>
    <row r="1024" spans="1:5" x14ac:dyDescent="0.2">
      <c r="A1024" s="49"/>
      <c r="B1024" s="49"/>
      <c r="C1024" s="49"/>
      <c r="D1024" s="49"/>
      <c r="E1024" s="49"/>
    </row>
    <row r="1025" spans="1:5" x14ac:dyDescent="0.2">
      <c r="A1025" s="49"/>
      <c r="B1025" s="49"/>
      <c r="C1025" s="49"/>
      <c r="D1025" s="49"/>
      <c r="E1025" s="49"/>
    </row>
    <row r="1026" spans="1:5" x14ac:dyDescent="0.2">
      <c r="A1026" s="49"/>
      <c r="B1026" s="49"/>
      <c r="C1026" s="49"/>
      <c r="D1026" s="49"/>
      <c r="E1026" s="49"/>
    </row>
    <row r="1027" spans="1:5" x14ac:dyDescent="0.2">
      <c r="A1027" s="49"/>
      <c r="B1027" s="49"/>
      <c r="C1027" s="49"/>
      <c r="D1027" s="49"/>
      <c r="E1027" s="49"/>
    </row>
    <row r="1028" spans="1:5" x14ac:dyDescent="0.2">
      <c r="A1028" s="49"/>
      <c r="B1028" s="49"/>
      <c r="C1028" s="49"/>
      <c r="D1028" s="49"/>
      <c r="E1028" s="49"/>
    </row>
    <row r="1029" spans="1:5" x14ac:dyDescent="0.2">
      <c r="A1029" s="49"/>
      <c r="B1029" s="49"/>
      <c r="C1029" s="49"/>
      <c r="D1029" s="49"/>
      <c r="E1029" s="49"/>
    </row>
    <row r="1030" spans="1:5" x14ac:dyDescent="0.2">
      <c r="A1030" s="49"/>
      <c r="B1030" s="49"/>
      <c r="C1030" s="49"/>
      <c r="D1030" s="49"/>
      <c r="E1030" s="49"/>
    </row>
    <row r="1031" spans="1:5" x14ac:dyDescent="0.2">
      <c r="A1031" s="49"/>
      <c r="B1031" s="49"/>
      <c r="C1031" s="49"/>
      <c r="D1031" s="49"/>
      <c r="E1031" s="49"/>
    </row>
    <row r="1032" spans="1:5" x14ac:dyDescent="0.2">
      <c r="A1032" s="49"/>
      <c r="B1032" s="49"/>
      <c r="C1032" s="49"/>
      <c r="D1032" s="49"/>
      <c r="E1032" s="49"/>
    </row>
    <row r="1033" spans="1:5" x14ac:dyDescent="0.2">
      <c r="A1033" s="49"/>
      <c r="B1033" s="49"/>
      <c r="C1033" s="49"/>
      <c r="D1033" s="49"/>
      <c r="E1033" s="49"/>
    </row>
    <row r="1034" spans="1:5" x14ac:dyDescent="0.2">
      <c r="A1034" s="49"/>
      <c r="B1034" s="49"/>
      <c r="C1034" s="49"/>
      <c r="D1034" s="49"/>
      <c r="E1034" s="49"/>
    </row>
    <row r="1035" spans="1:5" x14ac:dyDescent="0.2">
      <c r="A1035" s="49"/>
      <c r="B1035" s="49"/>
      <c r="C1035" s="49"/>
      <c r="D1035" s="49"/>
      <c r="E1035" s="49"/>
    </row>
    <row r="1036" spans="1:5" x14ac:dyDescent="0.2">
      <c r="A1036" s="49"/>
      <c r="B1036" s="49"/>
      <c r="C1036" s="49"/>
      <c r="D1036" s="49"/>
      <c r="E1036" s="49"/>
    </row>
    <row r="1037" spans="1:5" x14ac:dyDescent="0.2">
      <c r="A1037" s="49"/>
      <c r="B1037" s="49"/>
      <c r="C1037" s="49"/>
      <c r="D1037" s="49"/>
      <c r="E1037" s="49"/>
    </row>
    <row r="1038" spans="1:5" x14ac:dyDescent="0.2">
      <c r="A1038" s="49"/>
      <c r="B1038" s="49"/>
      <c r="C1038" s="49"/>
      <c r="D1038" s="49"/>
      <c r="E1038" s="49"/>
    </row>
    <row r="1039" spans="1:5" x14ac:dyDescent="0.2">
      <c r="A1039" s="49"/>
      <c r="B1039" s="49"/>
      <c r="C1039" s="49"/>
      <c r="D1039" s="49"/>
      <c r="E1039" s="49"/>
    </row>
    <row r="1040" spans="1:5" x14ac:dyDescent="0.2">
      <c r="A1040" s="49"/>
      <c r="B1040" s="49"/>
      <c r="C1040" s="49"/>
      <c r="D1040" s="49"/>
      <c r="E1040" s="49"/>
    </row>
    <row r="1041" spans="1:5" x14ac:dyDescent="0.2">
      <c r="A1041" s="49"/>
      <c r="B1041" s="49"/>
      <c r="C1041" s="49"/>
      <c r="D1041" s="49"/>
      <c r="E1041" s="49"/>
    </row>
    <row r="1042" spans="1:5" x14ac:dyDescent="0.2">
      <c r="A1042" s="49"/>
      <c r="B1042" s="49"/>
      <c r="C1042" s="49"/>
      <c r="D1042" s="49"/>
      <c r="E1042" s="49"/>
    </row>
    <row r="1043" spans="1:5" x14ac:dyDescent="0.2">
      <c r="A1043" s="49"/>
      <c r="B1043" s="49"/>
      <c r="C1043" s="49"/>
      <c r="D1043" s="49"/>
      <c r="E1043" s="49"/>
    </row>
    <row r="1044" spans="1:5" x14ac:dyDescent="0.2">
      <c r="A1044" s="49"/>
      <c r="B1044" s="49"/>
      <c r="C1044" s="49"/>
      <c r="D1044" s="49"/>
      <c r="E1044" s="49"/>
    </row>
    <row r="1045" spans="1:5" x14ac:dyDescent="0.2">
      <c r="A1045" s="49"/>
      <c r="B1045" s="49"/>
      <c r="C1045" s="49"/>
      <c r="D1045" s="49"/>
      <c r="E1045" s="49"/>
    </row>
    <row r="1046" spans="1:5" x14ac:dyDescent="0.2">
      <c r="A1046" s="49"/>
      <c r="B1046" s="49"/>
      <c r="C1046" s="49"/>
      <c r="D1046" s="49"/>
      <c r="E1046" s="49"/>
    </row>
    <row r="1047" spans="1:5" x14ac:dyDescent="0.2">
      <c r="A1047" s="49"/>
      <c r="B1047" s="49"/>
      <c r="C1047" s="49"/>
      <c r="D1047" s="49"/>
      <c r="E1047" s="49"/>
    </row>
    <row r="1048" spans="1:5" x14ac:dyDescent="0.2">
      <c r="A1048" s="49"/>
      <c r="B1048" s="49"/>
      <c r="C1048" s="49"/>
      <c r="D1048" s="49"/>
      <c r="E1048" s="49"/>
    </row>
    <row r="1049" spans="1:5" x14ac:dyDescent="0.2">
      <c r="A1049" s="49"/>
      <c r="B1049" s="49"/>
      <c r="C1049" s="49"/>
      <c r="D1049" s="49"/>
      <c r="E1049" s="49"/>
    </row>
    <row r="1050" spans="1:5" x14ac:dyDescent="0.2">
      <c r="A1050" s="49"/>
      <c r="B1050" s="49"/>
      <c r="C1050" s="49"/>
      <c r="D1050" s="49"/>
      <c r="E1050" s="49"/>
    </row>
    <row r="1051" spans="1:5" x14ac:dyDescent="0.2">
      <c r="A1051" s="49"/>
      <c r="B1051" s="49"/>
      <c r="C1051" s="49"/>
      <c r="D1051" s="49"/>
      <c r="E1051" s="49"/>
    </row>
    <row r="1052" spans="1:5" x14ac:dyDescent="0.2">
      <c r="A1052" s="49"/>
      <c r="B1052" s="49"/>
      <c r="C1052" s="49"/>
      <c r="D1052" s="49"/>
      <c r="E1052" s="49"/>
    </row>
    <row r="1053" spans="1:5" x14ac:dyDescent="0.2">
      <c r="A1053" s="49"/>
      <c r="B1053" s="49"/>
      <c r="C1053" s="49"/>
      <c r="D1053" s="49"/>
      <c r="E1053" s="49"/>
    </row>
    <row r="1054" spans="1:5" x14ac:dyDescent="0.2">
      <c r="A1054" s="49"/>
      <c r="B1054" s="49"/>
      <c r="C1054" s="49"/>
      <c r="D1054" s="49"/>
      <c r="E1054" s="49"/>
    </row>
    <row r="1055" spans="1:5" x14ac:dyDescent="0.2">
      <c r="A1055" s="49"/>
      <c r="B1055" s="49"/>
      <c r="C1055" s="49"/>
      <c r="D1055" s="49"/>
      <c r="E1055" s="49"/>
    </row>
    <row r="1056" spans="1:5" x14ac:dyDescent="0.2">
      <c r="A1056" s="49"/>
      <c r="B1056" s="49"/>
      <c r="C1056" s="49"/>
      <c r="D1056" s="49"/>
      <c r="E1056" s="49"/>
    </row>
    <row r="1057" spans="1:5" x14ac:dyDescent="0.2">
      <c r="A1057" s="49"/>
      <c r="B1057" s="49"/>
      <c r="C1057" s="49"/>
      <c r="D1057" s="49"/>
      <c r="E1057" s="49"/>
    </row>
    <row r="1058" spans="1:5" x14ac:dyDescent="0.2">
      <c r="A1058" s="49"/>
      <c r="B1058" s="49"/>
      <c r="C1058" s="49"/>
      <c r="D1058" s="49"/>
      <c r="E1058" s="49"/>
    </row>
    <row r="1059" spans="1:5" x14ac:dyDescent="0.2">
      <c r="A1059" s="49"/>
      <c r="B1059" s="49"/>
      <c r="C1059" s="49"/>
      <c r="D1059" s="49"/>
      <c r="E1059" s="49"/>
    </row>
    <row r="1060" spans="1:5" x14ac:dyDescent="0.2">
      <c r="A1060" s="49"/>
      <c r="B1060" s="49"/>
      <c r="C1060" s="49"/>
      <c r="D1060" s="49"/>
      <c r="E1060" s="49"/>
    </row>
    <row r="1061" spans="1:5" x14ac:dyDescent="0.2">
      <c r="A1061" s="49"/>
      <c r="B1061" s="49"/>
      <c r="C1061" s="49"/>
      <c r="D1061" s="49"/>
      <c r="E1061" s="49"/>
    </row>
    <row r="1062" spans="1:5" x14ac:dyDescent="0.2">
      <c r="A1062" s="49"/>
      <c r="B1062" s="49"/>
      <c r="C1062" s="49"/>
      <c r="D1062" s="49"/>
      <c r="E1062" s="49"/>
    </row>
    <row r="1063" spans="1:5" x14ac:dyDescent="0.2">
      <c r="A1063" s="49"/>
      <c r="B1063" s="49"/>
      <c r="C1063" s="49"/>
      <c r="D1063" s="49"/>
      <c r="E1063" s="49"/>
    </row>
    <row r="1064" spans="1:5" x14ac:dyDescent="0.2">
      <c r="A1064" s="49"/>
      <c r="B1064" s="49"/>
      <c r="C1064" s="49"/>
      <c r="D1064" s="49"/>
      <c r="E1064" s="49"/>
    </row>
    <row r="1065" spans="1:5" x14ac:dyDescent="0.2">
      <c r="A1065" s="49"/>
      <c r="B1065" s="49"/>
      <c r="C1065" s="49"/>
      <c r="D1065" s="49"/>
      <c r="E1065" s="49"/>
    </row>
    <row r="1066" spans="1:5" x14ac:dyDescent="0.2">
      <c r="A1066" s="49"/>
      <c r="B1066" s="49"/>
      <c r="C1066" s="49"/>
      <c r="D1066" s="49"/>
      <c r="E1066" s="49"/>
    </row>
    <row r="1067" spans="1:5" x14ac:dyDescent="0.2">
      <c r="A1067" s="49"/>
      <c r="B1067" s="49"/>
      <c r="C1067" s="49"/>
      <c r="D1067" s="49"/>
      <c r="E1067" s="49"/>
    </row>
    <row r="1068" spans="1:5" x14ac:dyDescent="0.2">
      <c r="A1068" s="49"/>
      <c r="B1068" s="49"/>
      <c r="C1068" s="49"/>
      <c r="D1068" s="49"/>
      <c r="E1068" s="49"/>
    </row>
    <row r="1069" spans="1:5" x14ac:dyDescent="0.2">
      <c r="A1069" s="49"/>
      <c r="B1069" s="49"/>
      <c r="C1069" s="49"/>
      <c r="D1069" s="49"/>
      <c r="E1069" s="49"/>
    </row>
    <row r="1070" spans="1:5" x14ac:dyDescent="0.2">
      <c r="A1070" s="49"/>
      <c r="B1070" s="49"/>
      <c r="C1070" s="49"/>
      <c r="D1070" s="49"/>
      <c r="E1070" s="49"/>
    </row>
    <row r="1071" spans="1:5" x14ac:dyDescent="0.2">
      <c r="A1071" s="49"/>
      <c r="B1071" s="49"/>
      <c r="C1071" s="49"/>
      <c r="D1071" s="49"/>
      <c r="E1071" s="49"/>
    </row>
    <row r="1072" spans="1:5" x14ac:dyDescent="0.2">
      <c r="A1072" s="49"/>
      <c r="B1072" s="49"/>
      <c r="C1072" s="49"/>
      <c r="D1072" s="49"/>
      <c r="E1072" s="49"/>
    </row>
    <row r="1073" spans="1:5" x14ac:dyDescent="0.2">
      <c r="A1073" s="49"/>
      <c r="B1073" s="49"/>
      <c r="C1073" s="49"/>
      <c r="D1073" s="49"/>
      <c r="E1073" s="49"/>
    </row>
    <row r="1074" spans="1:5" x14ac:dyDescent="0.2">
      <c r="A1074" s="49"/>
      <c r="B1074" s="49"/>
      <c r="C1074" s="49"/>
      <c r="D1074" s="49"/>
      <c r="E1074" s="49"/>
    </row>
    <row r="1075" spans="1:5" x14ac:dyDescent="0.2">
      <c r="A1075" s="49"/>
      <c r="B1075" s="49"/>
      <c r="C1075" s="49"/>
      <c r="D1075" s="49"/>
      <c r="E1075" s="49"/>
    </row>
    <row r="1076" spans="1:5" x14ac:dyDescent="0.2">
      <c r="A1076" s="49"/>
      <c r="B1076" s="49"/>
      <c r="C1076" s="49"/>
      <c r="D1076" s="49"/>
      <c r="E1076" s="49"/>
    </row>
    <row r="1077" spans="1:5" x14ac:dyDescent="0.2">
      <c r="A1077" s="49"/>
      <c r="B1077" s="49"/>
      <c r="C1077" s="49"/>
      <c r="D1077" s="49"/>
      <c r="E1077" s="49"/>
    </row>
    <row r="1078" spans="1:5" x14ac:dyDescent="0.2">
      <c r="A1078" s="49"/>
      <c r="B1078" s="49"/>
      <c r="C1078" s="49"/>
      <c r="D1078" s="49"/>
      <c r="E1078" s="49"/>
    </row>
    <row r="1079" spans="1:5" x14ac:dyDescent="0.2">
      <c r="A1079" s="49"/>
      <c r="B1079" s="49"/>
      <c r="C1079" s="49"/>
      <c r="D1079" s="49"/>
      <c r="E1079" s="49"/>
    </row>
    <row r="1080" spans="1:5" x14ac:dyDescent="0.2">
      <c r="A1080" s="49"/>
      <c r="B1080" s="49"/>
      <c r="C1080" s="49"/>
      <c r="D1080" s="49"/>
      <c r="E1080" s="49"/>
    </row>
    <row r="1081" spans="1:5" x14ac:dyDescent="0.2">
      <c r="A1081" s="49"/>
      <c r="B1081" s="49"/>
      <c r="C1081" s="49"/>
      <c r="D1081" s="49"/>
      <c r="E1081" s="49"/>
    </row>
    <row r="1082" spans="1:5" x14ac:dyDescent="0.2">
      <c r="A1082" s="49"/>
      <c r="B1082" s="49"/>
      <c r="C1082" s="49"/>
      <c r="D1082" s="49"/>
      <c r="E1082" s="49"/>
    </row>
    <row r="1083" spans="1:5" x14ac:dyDescent="0.2">
      <c r="A1083" s="49"/>
      <c r="B1083" s="49"/>
      <c r="C1083" s="49"/>
      <c r="D1083" s="49"/>
      <c r="E1083" s="49"/>
    </row>
    <row r="1084" spans="1:5" x14ac:dyDescent="0.2">
      <c r="A1084" s="49"/>
      <c r="B1084" s="49"/>
      <c r="C1084" s="49"/>
      <c r="D1084" s="49"/>
      <c r="E1084" s="49"/>
    </row>
    <row r="1085" spans="1:5" x14ac:dyDescent="0.2">
      <c r="A1085" s="49"/>
      <c r="B1085" s="49"/>
      <c r="C1085" s="49"/>
      <c r="D1085" s="49"/>
      <c r="E1085" s="49"/>
    </row>
    <row r="1086" spans="1:5" x14ac:dyDescent="0.2">
      <c r="A1086" s="49"/>
      <c r="B1086" s="49"/>
      <c r="C1086" s="49"/>
      <c r="D1086" s="49"/>
      <c r="E1086" s="49"/>
    </row>
    <row r="1087" spans="1:5" x14ac:dyDescent="0.2">
      <c r="A1087" s="49"/>
      <c r="B1087" s="49"/>
      <c r="C1087" s="49"/>
      <c r="D1087" s="49"/>
      <c r="E1087" s="49"/>
    </row>
    <row r="1088" spans="1:5" x14ac:dyDescent="0.2">
      <c r="A1088" s="49"/>
      <c r="B1088" s="49"/>
      <c r="C1088" s="49"/>
      <c r="D1088" s="49"/>
      <c r="E1088" s="49"/>
    </row>
    <row r="1089" spans="1:5" x14ac:dyDescent="0.2">
      <c r="A1089" s="49"/>
      <c r="B1089" s="49"/>
      <c r="C1089" s="49"/>
      <c r="D1089" s="49"/>
      <c r="E1089" s="49"/>
    </row>
    <row r="1090" spans="1:5" x14ac:dyDescent="0.2">
      <c r="A1090" s="49"/>
      <c r="B1090" s="49"/>
      <c r="C1090" s="49"/>
      <c r="D1090" s="49"/>
      <c r="E1090" s="49"/>
    </row>
    <row r="1091" spans="1:5" x14ac:dyDescent="0.2">
      <c r="A1091" s="49"/>
      <c r="B1091" s="49"/>
      <c r="C1091" s="49"/>
      <c r="D1091" s="49"/>
      <c r="E1091" s="49"/>
    </row>
    <row r="1092" spans="1:5" x14ac:dyDescent="0.2">
      <c r="A1092" s="49"/>
      <c r="B1092" s="49"/>
      <c r="C1092" s="49"/>
      <c r="D1092" s="49"/>
      <c r="E1092" s="49"/>
    </row>
    <row r="1093" spans="1:5" x14ac:dyDescent="0.2">
      <c r="A1093" s="49"/>
      <c r="B1093" s="49"/>
      <c r="C1093" s="49"/>
      <c r="D1093" s="49"/>
      <c r="E1093" s="49"/>
    </row>
    <row r="1094" spans="1:5" x14ac:dyDescent="0.2">
      <c r="A1094" s="49"/>
      <c r="B1094" s="49"/>
      <c r="C1094" s="49"/>
      <c r="D1094" s="49"/>
      <c r="E1094" s="49"/>
    </row>
    <row r="1095" spans="1:5" x14ac:dyDescent="0.2">
      <c r="A1095" s="49"/>
      <c r="B1095" s="49"/>
      <c r="C1095" s="49"/>
      <c r="D1095" s="49"/>
      <c r="E1095" s="49"/>
    </row>
    <row r="1096" spans="1:5" x14ac:dyDescent="0.2">
      <c r="A1096" s="49"/>
      <c r="B1096" s="49"/>
      <c r="C1096" s="49"/>
      <c r="D1096" s="49"/>
      <c r="E1096" s="49"/>
    </row>
    <row r="1097" spans="1:5" x14ac:dyDescent="0.2">
      <c r="A1097" s="49"/>
      <c r="B1097" s="49"/>
      <c r="C1097" s="49"/>
      <c r="D1097" s="49"/>
      <c r="E1097" s="49"/>
    </row>
    <row r="1098" spans="1:5" x14ac:dyDescent="0.2">
      <c r="A1098" s="49"/>
      <c r="B1098" s="49"/>
      <c r="C1098" s="49"/>
      <c r="D1098" s="49"/>
      <c r="E1098" s="49"/>
    </row>
    <row r="1099" spans="1:5" x14ac:dyDescent="0.2">
      <c r="A1099" s="49"/>
      <c r="B1099" s="49"/>
      <c r="C1099" s="49"/>
      <c r="D1099" s="49"/>
      <c r="E1099" s="49"/>
    </row>
    <row r="1100" spans="1:5" x14ac:dyDescent="0.2">
      <c r="A1100" s="49"/>
      <c r="B1100" s="49"/>
      <c r="C1100" s="49"/>
      <c r="D1100" s="49"/>
      <c r="E1100" s="49"/>
    </row>
    <row r="1101" spans="1:5" x14ac:dyDescent="0.2">
      <c r="A1101" s="49"/>
      <c r="B1101" s="49"/>
      <c r="C1101" s="49"/>
      <c r="D1101" s="49"/>
      <c r="E1101" s="49"/>
    </row>
    <row r="1102" spans="1:5" x14ac:dyDescent="0.2">
      <c r="A1102" s="49"/>
      <c r="B1102" s="49"/>
      <c r="C1102" s="49"/>
      <c r="D1102" s="49"/>
      <c r="E1102" s="49"/>
    </row>
    <row r="1103" spans="1:5" x14ac:dyDescent="0.2">
      <c r="A1103" s="49"/>
      <c r="B1103" s="49"/>
      <c r="C1103" s="49"/>
      <c r="D1103" s="49"/>
      <c r="E1103" s="49"/>
    </row>
    <row r="1104" spans="1:5" x14ac:dyDescent="0.2">
      <c r="A1104" s="49"/>
      <c r="B1104" s="49"/>
      <c r="C1104" s="49"/>
      <c r="D1104" s="49"/>
      <c r="E1104" s="49"/>
    </row>
    <row r="1105" spans="1:5" x14ac:dyDescent="0.2">
      <c r="A1105" s="49"/>
      <c r="B1105" s="49"/>
      <c r="C1105" s="49"/>
      <c r="D1105" s="49"/>
      <c r="E1105" s="49"/>
    </row>
    <row r="1106" spans="1:5" x14ac:dyDescent="0.2">
      <c r="A1106" s="49"/>
      <c r="B1106" s="49"/>
      <c r="C1106" s="49"/>
      <c r="D1106" s="49"/>
      <c r="E1106" s="49"/>
    </row>
    <row r="1107" spans="1:5" x14ac:dyDescent="0.2">
      <c r="A1107" s="49"/>
      <c r="B1107" s="49"/>
      <c r="C1107" s="49"/>
      <c r="D1107" s="49"/>
      <c r="E1107" s="49"/>
    </row>
    <row r="1108" spans="1:5" x14ac:dyDescent="0.2">
      <c r="A1108" s="49"/>
      <c r="B1108" s="49"/>
      <c r="C1108" s="49"/>
      <c r="D1108" s="49"/>
      <c r="E1108" s="49"/>
    </row>
    <row r="1109" spans="1:5" x14ac:dyDescent="0.2">
      <c r="A1109" s="49"/>
      <c r="B1109" s="49"/>
      <c r="C1109" s="49"/>
      <c r="D1109" s="49"/>
      <c r="E1109" s="49"/>
    </row>
    <row r="1110" spans="1:5" x14ac:dyDescent="0.2">
      <c r="A1110" s="49"/>
      <c r="B1110" s="49"/>
      <c r="C1110" s="49"/>
      <c r="D1110" s="49"/>
      <c r="E1110" s="49"/>
    </row>
    <row r="1111" spans="1:5" x14ac:dyDescent="0.2">
      <c r="A1111" s="49"/>
      <c r="B1111" s="49"/>
      <c r="C1111" s="49"/>
      <c r="D1111" s="49"/>
      <c r="E1111" s="49"/>
    </row>
    <row r="1112" spans="1:5" x14ac:dyDescent="0.2">
      <c r="A1112" s="49"/>
      <c r="B1112" s="49"/>
      <c r="C1112" s="49"/>
      <c r="D1112" s="49"/>
      <c r="E1112" s="49"/>
    </row>
    <row r="1113" spans="1:5" x14ac:dyDescent="0.2">
      <c r="A1113" s="49"/>
      <c r="B1113" s="49"/>
      <c r="C1113" s="49"/>
      <c r="D1113" s="49"/>
      <c r="E1113" s="49"/>
    </row>
    <row r="1114" spans="1:5" x14ac:dyDescent="0.2">
      <c r="A1114" s="49"/>
      <c r="B1114" s="49"/>
      <c r="C1114" s="49"/>
      <c r="D1114" s="49"/>
      <c r="E1114" s="49"/>
    </row>
    <row r="1115" spans="1:5" x14ac:dyDescent="0.2">
      <c r="A1115" s="49"/>
      <c r="B1115" s="49"/>
      <c r="C1115" s="49"/>
      <c r="D1115" s="49"/>
      <c r="E1115" s="49"/>
    </row>
    <row r="1116" spans="1:5" x14ac:dyDescent="0.2">
      <c r="A1116" s="49"/>
      <c r="B1116" s="49"/>
      <c r="C1116" s="49"/>
      <c r="D1116" s="49"/>
      <c r="E1116" s="49"/>
    </row>
    <row r="1117" spans="1:5" x14ac:dyDescent="0.2">
      <c r="A1117" s="49"/>
      <c r="B1117" s="49"/>
      <c r="C1117" s="49"/>
      <c r="D1117" s="49"/>
      <c r="E1117" s="49"/>
    </row>
    <row r="1118" spans="1:5" x14ac:dyDescent="0.2">
      <c r="A1118" s="49"/>
      <c r="B1118" s="49"/>
      <c r="C1118" s="49"/>
      <c r="D1118" s="49"/>
      <c r="E1118" s="49"/>
    </row>
    <row r="1119" spans="1:5" x14ac:dyDescent="0.2">
      <c r="A1119" s="49"/>
      <c r="B1119" s="49"/>
      <c r="C1119" s="49"/>
      <c r="D1119" s="49"/>
      <c r="E1119" s="49"/>
    </row>
    <row r="1120" spans="1:5" x14ac:dyDescent="0.2">
      <c r="A1120" s="49"/>
      <c r="B1120" s="49"/>
      <c r="C1120" s="49"/>
      <c r="D1120" s="49"/>
      <c r="E1120" s="49"/>
    </row>
    <row r="1121" spans="1:5" x14ac:dyDescent="0.2">
      <c r="A1121" s="49"/>
      <c r="B1121" s="49"/>
      <c r="C1121" s="49"/>
      <c r="D1121" s="49"/>
      <c r="E1121" s="49"/>
    </row>
    <row r="1122" spans="1:5" x14ac:dyDescent="0.2">
      <c r="A1122" s="49"/>
      <c r="B1122" s="49"/>
      <c r="C1122" s="49"/>
      <c r="D1122" s="49"/>
      <c r="E1122" s="49"/>
    </row>
    <row r="1123" spans="1:5" x14ac:dyDescent="0.2">
      <c r="A1123" s="49"/>
      <c r="B1123" s="49"/>
      <c r="C1123" s="49"/>
      <c r="D1123" s="49"/>
      <c r="E1123" s="49"/>
    </row>
    <row r="1124" spans="1:5" x14ac:dyDescent="0.2">
      <c r="A1124" s="49"/>
      <c r="B1124" s="49"/>
      <c r="C1124" s="49"/>
      <c r="D1124" s="49"/>
      <c r="E1124" s="49"/>
    </row>
    <row r="1125" spans="1:5" x14ac:dyDescent="0.2">
      <c r="A1125" s="49"/>
      <c r="B1125" s="49"/>
      <c r="C1125" s="49"/>
      <c r="D1125" s="49"/>
      <c r="E1125" s="49"/>
    </row>
    <row r="1126" spans="1:5" x14ac:dyDescent="0.2">
      <c r="A1126" s="49"/>
      <c r="B1126" s="49"/>
      <c r="C1126" s="49"/>
      <c r="D1126" s="49"/>
      <c r="E1126" s="49"/>
    </row>
    <row r="1127" spans="1:5" x14ac:dyDescent="0.2">
      <c r="A1127" s="49"/>
      <c r="B1127" s="49"/>
      <c r="C1127" s="49"/>
      <c r="D1127" s="49"/>
      <c r="E1127" s="49"/>
    </row>
    <row r="1128" spans="1:5" x14ac:dyDescent="0.2">
      <c r="A1128" s="49"/>
      <c r="B1128" s="49"/>
      <c r="C1128" s="49"/>
      <c r="D1128" s="49"/>
      <c r="E1128" s="49"/>
    </row>
    <row r="1129" spans="1:5" x14ac:dyDescent="0.2">
      <c r="A1129" s="49"/>
      <c r="B1129" s="49"/>
      <c r="C1129" s="49"/>
      <c r="D1129" s="49"/>
      <c r="E1129" s="49"/>
    </row>
    <row r="1130" spans="1:5" x14ac:dyDescent="0.2">
      <c r="A1130" s="49"/>
      <c r="B1130" s="49"/>
      <c r="C1130" s="49"/>
      <c r="D1130" s="49"/>
      <c r="E1130" s="49"/>
    </row>
    <row r="1131" spans="1:5" x14ac:dyDescent="0.2">
      <c r="A1131" s="49"/>
      <c r="B1131" s="49"/>
      <c r="C1131" s="49"/>
      <c r="D1131" s="49"/>
      <c r="E1131" s="49"/>
    </row>
    <row r="1132" spans="1:5" x14ac:dyDescent="0.2">
      <c r="A1132" s="49"/>
      <c r="B1132" s="49"/>
      <c r="C1132" s="49"/>
      <c r="D1132" s="49"/>
      <c r="E1132" s="49"/>
    </row>
    <row r="1133" spans="1:5" x14ac:dyDescent="0.2">
      <c r="A1133" s="49"/>
      <c r="B1133" s="49"/>
      <c r="C1133" s="49"/>
      <c r="D1133" s="49"/>
      <c r="E1133" s="49"/>
    </row>
    <row r="1134" spans="1:5" x14ac:dyDescent="0.2">
      <c r="A1134" s="49"/>
      <c r="B1134" s="49"/>
      <c r="C1134" s="49"/>
      <c r="D1134" s="49"/>
      <c r="E1134" s="49"/>
    </row>
    <row r="1135" spans="1:5" x14ac:dyDescent="0.2">
      <c r="A1135" s="49"/>
      <c r="B1135" s="49"/>
      <c r="C1135" s="49"/>
      <c r="D1135" s="49"/>
      <c r="E1135" s="49"/>
    </row>
    <row r="1136" spans="1:5" x14ac:dyDescent="0.2">
      <c r="A1136" s="49"/>
      <c r="B1136" s="49"/>
      <c r="C1136" s="49"/>
      <c r="D1136" s="49"/>
      <c r="E1136" s="49"/>
    </row>
    <row r="1137" spans="1:5" x14ac:dyDescent="0.2">
      <c r="A1137" s="49"/>
      <c r="B1137" s="49"/>
      <c r="C1137" s="49"/>
      <c r="D1137" s="49"/>
      <c r="E1137" s="49"/>
    </row>
    <row r="1138" spans="1:5" x14ac:dyDescent="0.2">
      <c r="A1138" s="49"/>
      <c r="B1138" s="49"/>
      <c r="C1138" s="49"/>
      <c r="D1138" s="49"/>
      <c r="E1138" s="49"/>
    </row>
    <row r="1139" spans="1:5" x14ac:dyDescent="0.2">
      <c r="A1139" s="49"/>
      <c r="B1139" s="49"/>
      <c r="C1139" s="49"/>
      <c r="D1139" s="49"/>
      <c r="E1139" s="49"/>
    </row>
    <row r="1140" spans="1:5" x14ac:dyDescent="0.2">
      <c r="A1140" s="49"/>
      <c r="B1140" s="49"/>
      <c r="C1140" s="49"/>
      <c r="D1140" s="49"/>
      <c r="E1140" s="49"/>
    </row>
    <row r="1141" spans="1:5" x14ac:dyDescent="0.2">
      <c r="A1141" s="49"/>
      <c r="B1141" s="49"/>
      <c r="C1141" s="49"/>
      <c r="D1141" s="49"/>
      <c r="E1141" s="49"/>
    </row>
    <row r="1142" spans="1:5" x14ac:dyDescent="0.2">
      <c r="A1142" s="49"/>
      <c r="B1142" s="49"/>
      <c r="C1142" s="49"/>
      <c r="D1142" s="49"/>
      <c r="E1142" s="49"/>
    </row>
    <row r="1143" spans="1:5" x14ac:dyDescent="0.2">
      <c r="A1143" s="49"/>
      <c r="B1143" s="49"/>
      <c r="C1143" s="49"/>
      <c r="D1143" s="49"/>
      <c r="E1143" s="49"/>
    </row>
    <row r="1144" spans="1:5" x14ac:dyDescent="0.2">
      <c r="A1144" s="49"/>
      <c r="B1144" s="49"/>
      <c r="C1144" s="49"/>
      <c r="D1144" s="49"/>
      <c r="E1144" s="49"/>
    </row>
    <row r="1145" spans="1:5" x14ac:dyDescent="0.2">
      <c r="A1145" s="49"/>
      <c r="B1145" s="49"/>
      <c r="C1145" s="49"/>
      <c r="D1145" s="49"/>
      <c r="E1145" s="49"/>
    </row>
    <row r="1146" spans="1:5" x14ac:dyDescent="0.2">
      <c r="A1146" s="49"/>
      <c r="B1146" s="49"/>
      <c r="C1146" s="49"/>
      <c r="D1146" s="49"/>
      <c r="E1146" s="49"/>
    </row>
    <row r="1147" spans="1:5" x14ac:dyDescent="0.2">
      <c r="A1147" s="49"/>
      <c r="B1147" s="49"/>
      <c r="C1147" s="49"/>
      <c r="D1147" s="49"/>
      <c r="E1147" s="49"/>
    </row>
    <row r="1148" spans="1:5" x14ac:dyDescent="0.2">
      <c r="A1148" s="49"/>
      <c r="B1148" s="49"/>
      <c r="C1148" s="49"/>
      <c r="D1148" s="49"/>
      <c r="E1148" s="49"/>
    </row>
    <row r="1149" spans="1:5" x14ac:dyDescent="0.2">
      <c r="A1149" s="49"/>
      <c r="B1149" s="49"/>
      <c r="C1149" s="49"/>
      <c r="D1149" s="49"/>
      <c r="E1149" s="49"/>
    </row>
    <row r="1150" spans="1:5" x14ac:dyDescent="0.2">
      <c r="A1150" s="49"/>
      <c r="B1150" s="49"/>
      <c r="C1150" s="49"/>
      <c r="D1150" s="49"/>
      <c r="E1150" s="49"/>
    </row>
    <row r="1151" spans="1:5" x14ac:dyDescent="0.2">
      <c r="A1151" s="49"/>
      <c r="B1151" s="49"/>
      <c r="C1151" s="49"/>
      <c r="D1151" s="49"/>
      <c r="E1151" s="49"/>
    </row>
    <row r="1152" spans="1:5" x14ac:dyDescent="0.2">
      <c r="A1152" s="49"/>
      <c r="B1152" s="49"/>
      <c r="C1152" s="49"/>
      <c r="D1152" s="49"/>
      <c r="E1152" s="49"/>
    </row>
    <row r="1153" spans="1:5" x14ac:dyDescent="0.2">
      <c r="A1153" s="49"/>
      <c r="B1153" s="49"/>
      <c r="C1153" s="49"/>
      <c r="D1153" s="49"/>
      <c r="E1153" s="49"/>
    </row>
    <row r="1154" spans="1:5" x14ac:dyDescent="0.2">
      <c r="A1154" s="49"/>
      <c r="B1154" s="49"/>
      <c r="C1154" s="49"/>
      <c r="D1154" s="49"/>
      <c r="E1154" s="49"/>
    </row>
    <row r="1155" spans="1:5" x14ac:dyDescent="0.2">
      <c r="A1155" s="49"/>
      <c r="B1155" s="49"/>
      <c r="C1155" s="49"/>
      <c r="D1155" s="49"/>
      <c r="E1155" s="49"/>
    </row>
    <row r="1156" spans="1:5" x14ac:dyDescent="0.2">
      <c r="A1156" s="49"/>
      <c r="B1156" s="49"/>
      <c r="C1156" s="49"/>
      <c r="D1156" s="49"/>
      <c r="E1156" s="49"/>
    </row>
    <row r="1157" spans="1:5" x14ac:dyDescent="0.2">
      <c r="A1157" s="49"/>
      <c r="B1157" s="49"/>
      <c r="C1157" s="49"/>
      <c r="D1157" s="49"/>
      <c r="E1157" s="49"/>
    </row>
    <row r="1158" spans="1:5" x14ac:dyDescent="0.2">
      <c r="A1158" s="49"/>
      <c r="B1158" s="49"/>
      <c r="C1158" s="49"/>
      <c r="D1158" s="49"/>
      <c r="E1158" s="49"/>
    </row>
    <row r="1159" spans="1:5" x14ac:dyDescent="0.2">
      <c r="A1159" s="49"/>
      <c r="B1159" s="49"/>
      <c r="C1159" s="49"/>
      <c r="D1159" s="49"/>
      <c r="E1159" s="49"/>
    </row>
    <row r="1160" spans="1:5" x14ac:dyDescent="0.2">
      <c r="A1160" s="49"/>
      <c r="B1160" s="49"/>
      <c r="C1160" s="49"/>
      <c r="D1160" s="49"/>
      <c r="E1160" s="49"/>
    </row>
    <row r="1161" spans="1:5" x14ac:dyDescent="0.2">
      <c r="A1161" s="49"/>
      <c r="B1161" s="49"/>
      <c r="C1161" s="49"/>
      <c r="D1161" s="49"/>
      <c r="E1161" s="49"/>
    </row>
    <row r="1162" spans="1:5" x14ac:dyDescent="0.2">
      <c r="A1162" s="49"/>
      <c r="B1162" s="49"/>
      <c r="C1162" s="49"/>
      <c r="D1162" s="49"/>
      <c r="E1162" s="49"/>
    </row>
    <row r="1163" spans="1:5" x14ac:dyDescent="0.2">
      <c r="A1163" s="49"/>
      <c r="B1163" s="49"/>
      <c r="C1163" s="49"/>
      <c r="D1163" s="49"/>
      <c r="E1163" s="49"/>
    </row>
    <row r="1164" spans="1:5" x14ac:dyDescent="0.2">
      <c r="A1164" s="49"/>
      <c r="B1164" s="49"/>
      <c r="C1164" s="49"/>
      <c r="D1164" s="49"/>
      <c r="E1164" s="49"/>
    </row>
    <row r="1165" spans="1:5" x14ac:dyDescent="0.2">
      <c r="A1165" s="49"/>
      <c r="B1165" s="49"/>
      <c r="C1165" s="49"/>
      <c r="D1165" s="49"/>
      <c r="E1165" s="49"/>
    </row>
    <row r="1166" spans="1:5" x14ac:dyDescent="0.2">
      <c r="A1166" s="49"/>
      <c r="B1166" s="49"/>
      <c r="C1166" s="49"/>
      <c r="D1166" s="49"/>
      <c r="E1166" s="49"/>
    </row>
    <row r="1167" spans="1:5" x14ac:dyDescent="0.2">
      <c r="A1167" s="49"/>
      <c r="B1167" s="49"/>
      <c r="C1167" s="49"/>
      <c r="D1167" s="49"/>
      <c r="E1167" s="49"/>
    </row>
    <row r="1168" spans="1:5" x14ac:dyDescent="0.2">
      <c r="A1168" s="49"/>
      <c r="B1168" s="49"/>
      <c r="C1168" s="49"/>
      <c r="D1168" s="49"/>
      <c r="E1168" s="49"/>
    </row>
    <row r="1169" spans="1:5" x14ac:dyDescent="0.2">
      <c r="A1169" s="49"/>
      <c r="B1169" s="49"/>
      <c r="C1169" s="49"/>
      <c r="D1169" s="49"/>
      <c r="E1169" s="49"/>
    </row>
    <row r="1170" spans="1:5" x14ac:dyDescent="0.2">
      <c r="A1170" s="49"/>
      <c r="B1170" s="49"/>
      <c r="C1170" s="49"/>
      <c r="D1170" s="49"/>
      <c r="E1170" s="49"/>
    </row>
    <row r="1171" spans="1:5" x14ac:dyDescent="0.2">
      <c r="A1171" s="49"/>
      <c r="B1171" s="49"/>
      <c r="C1171" s="49"/>
      <c r="D1171" s="49"/>
      <c r="E1171" s="49"/>
    </row>
    <row r="1172" spans="1:5" x14ac:dyDescent="0.2">
      <c r="A1172" s="49"/>
      <c r="B1172" s="49"/>
      <c r="C1172" s="49"/>
      <c r="D1172" s="49"/>
      <c r="E1172" s="49"/>
    </row>
    <row r="1173" spans="1:5" x14ac:dyDescent="0.2">
      <c r="A1173" s="49"/>
      <c r="B1173" s="49"/>
      <c r="C1173" s="49"/>
      <c r="D1173" s="49"/>
      <c r="E1173" s="49"/>
    </row>
    <row r="1174" spans="1:5" x14ac:dyDescent="0.2">
      <c r="A1174" s="49"/>
      <c r="B1174" s="49"/>
      <c r="C1174" s="49"/>
      <c r="D1174" s="49"/>
      <c r="E1174" s="49"/>
    </row>
    <row r="1175" spans="1:5" x14ac:dyDescent="0.2">
      <c r="A1175" s="49"/>
      <c r="B1175" s="49"/>
      <c r="C1175" s="49"/>
      <c r="D1175" s="49"/>
      <c r="E1175" s="49"/>
    </row>
    <row r="1176" spans="1:5" x14ac:dyDescent="0.2">
      <c r="A1176" s="49"/>
      <c r="B1176" s="49"/>
      <c r="C1176" s="49"/>
      <c r="D1176" s="49"/>
      <c r="E1176" s="49"/>
    </row>
    <row r="1177" spans="1:5" x14ac:dyDescent="0.2">
      <c r="A1177" s="49"/>
      <c r="B1177" s="49"/>
      <c r="C1177" s="49"/>
      <c r="D1177" s="49"/>
      <c r="E1177" s="49"/>
    </row>
    <row r="1178" spans="1:5" x14ac:dyDescent="0.2">
      <c r="A1178" s="49"/>
      <c r="B1178" s="49"/>
      <c r="C1178" s="49"/>
      <c r="D1178" s="49"/>
      <c r="E1178" s="49"/>
    </row>
    <row r="1179" spans="1:5" x14ac:dyDescent="0.2">
      <c r="A1179" s="49"/>
      <c r="B1179" s="49"/>
      <c r="C1179" s="49"/>
      <c r="D1179" s="49"/>
      <c r="E1179" s="49"/>
    </row>
    <row r="1180" spans="1:5" x14ac:dyDescent="0.2">
      <c r="A1180" s="49"/>
      <c r="B1180" s="49"/>
      <c r="C1180" s="49"/>
      <c r="D1180" s="49"/>
      <c r="E1180" s="49"/>
    </row>
    <row r="1181" spans="1:5" x14ac:dyDescent="0.2">
      <c r="A1181" s="49"/>
      <c r="B1181" s="49"/>
      <c r="C1181" s="49"/>
      <c r="D1181" s="49"/>
      <c r="E1181" s="49"/>
    </row>
    <row r="1182" spans="1:5" x14ac:dyDescent="0.2">
      <c r="A1182" s="49"/>
      <c r="B1182" s="49"/>
      <c r="C1182" s="49"/>
      <c r="D1182" s="49"/>
      <c r="E1182" s="49"/>
    </row>
    <row r="1183" spans="1:5" x14ac:dyDescent="0.2">
      <c r="A1183" s="49"/>
      <c r="B1183" s="49"/>
      <c r="C1183" s="49"/>
      <c r="D1183" s="49"/>
      <c r="E1183" s="49"/>
    </row>
    <row r="1184" spans="1:5" x14ac:dyDescent="0.2">
      <c r="A1184" s="49"/>
      <c r="B1184" s="49"/>
      <c r="C1184" s="49"/>
      <c r="D1184" s="49"/>
      <c r="E1184" s="49"/>
    </row>
    <row r="1185" spans="1:5" x14ac:dyDescent="0.2">
      <c r="A1185" s="49"/>
      <c r="B1185" s="49"/>
      <c r="C1185" s="49"/>
      <c r="D1185" s="49"/>
      <c r="E1185" s="49"/>
    </row>
    <row r="1186" spans="1:5" x14ac:dyDescent="0.2">
      <c r="A1186" s="49"/>
      <c r="B1186" s="49"/>
      <c r="C1186" s="49"/>
      <c r="D1186" s="49"/>
      <c r="E1186" s="49"/>
    </row>
    <row r="1187" spans="1:5" x14ac:dyDescent="0.2">
      <c r="A1187" s="49"/>
      <c r="B1187" s="49"/>
      <c r="C1187" s="49"/>
      <c r="D1187" s="49"/>
      <c r="E1187" s="49"/>
    </row>
    <row r="1188" spans="1:5" x14ac:dyDescent="0.2">
      <c r="A1188" s="49"/>
      <c r="B1188" s="49"/>
      <c r="C1188" s="49"/>
      <c r="D1188" s="49"/>
      <c r="E1188" s="49"/>
    </row>
    <row r="1189" spans="1:5" x14ac:dyDescent="0.2">
      <c r="A1189" s="49"/>
      <c r="B1189" s="49"/>
      <c r="C1189" s="49"/>
      <c r="D1189" s="49"/>
      <c r="E1189" s="49"/>
    </row>
    <row r="1190" spans="1:5" x14ac:dyDescent="0.2">
      <c r="A1190" s="49"/>
      <c r="B1190" s="49"/>
      <c r="C1190" s="49"/>
      <c r="D1190" s="49"/>
      <c r="E1190" s="49"/>
    </row>
    <row r="1191" spans="1:5" x14ac:dyDescent="0.2">
      <c r="A1191" s="49"/>
      <c r="B1191" s="49"/>
      <c r="C1191" s="49"/>
      <c r="D1191" s="49"/>
      <c r="E1191" s="49"/>
    </row>
    <row r="1192" spans="1:5" x14ac:dyDescent="0.2">
      <c r="A1192" s="49"/>
      <c r="B1192" s="49"/>
      <c r="C1192" s="49"/>
      <c r="D1192" s="49"/>
      <c r="E1192" s="49"/>
    </row>
    <row r="1193" spans="1:5" x14ac:dyDescent="0.2">
      <c r="A1193" s="49"/>
      <c r="B1193" s="49"/>
      <c r="C1193" s="49"/>
      <c r="D1193" s="49"/>
      <c r="E1193" s="49"/>
    </row>
    <row r="1194" spans="1:5" x14ac:dyDescent="0.2">
      <c r="A1194" s="49"/>
      <c r="B1194" s="49"/>
      <c r="C1194" s="49"/>
      <c r="D1194" s="49"/>
      <c r="E1194" s="49"/>
    </row>
    <row r="1195" spans="1:5" x14ac:dyDescent="0.2">
      <c r="A1195" s="49"/>
      <c r="B1195" s="49"/>
      <c r="C1195" s="49"/>
      <c r="D1195" s="49"/>
      <c r="E1195" s="49"/>
    </row>
    <row r="1196" spans="1:5" x14ac:dyDescent="0.2">
      <c r="A1196" s="49"/>
      <c r="B1196" s="49"/>
      <c r="C1196" s="49"/>
      <c r="D1196" s="49"/>
      <c r="E1196" s="49"/>
    </row>
    <row r="1197" spans="1:5" x14ac:dyDescent="0.2">
      <c r="A1197" s="49"/>
      <c r="B1197" s="49"/>
      <c r="C1197" s="49"/>
      <c r="D1197" s="49"/>
      <c r="E1197" s="49"/>
    </row>
    <row r="1198" spans="1:5" x14ac:dyDescent="0.2">
      <c r="A1198" s="49"/>
      <c r="B1198" s="49"/>
      <c r="C1198" s="49"/>
      <c r="D1198" s="49"/>
      <c r="E1198" s="49"/>
    </row>
    <row r="1199" spans="1:5" x14ac:dyDescent="0.2">
      <c r="A1199" s="49"/>
      <c r="B1199" s="49"/>
      <c r="C1199" s="49"/>
      <c r="D1199" s="49"/>
      <c r="E1199" s="49"/>
    </row>
    <row r="1200" spans="1:5" x14ac:dyDescent="0.2">
      <c r="A1200" s="49"/>
      <c r="B1200" s="49"/>
      <c r="C1200" s="49"/>
      <c r="D1200" s="49"/>
      <c r="E1200" s="49"/>
    </row>
    <row r="1201" spans="1:5" x14ac:dyDescent="0.2">
      <c r="A1201" s="49"/>
      <c r="B1201" s="49"/>
      <c r="C1201" s="49"/>
      <c r="D1201" s="49"/>
      <c r="E1201" s="49"/>
    </row>
    <row r="1202" spans="1:5" x14ac:dyDescent="0.2">
      <c r="A1202" s="49"/>
      <c r="B1202" s="49"/>
      <c r="C1202" s="49"/>
      <c r="D1202" s="49"/>
      <c r="E1202" s="49"/>
    </row>
    <row r="1203" spans="1:5" x14ac:dyDescent="0.2">
      <c r="A1203" s="49"/>
      <c r="B1203" s="49"/>
      <c r="C1203" s="49"/>
      <c r="D1203" s="49"/>
      <c r="E1203" s="49"/>
    </row>
    <row r="1204" spans="1:5" x14ac:dyDescent="0.2">
      <c r="A1204" s="49"/>
      <c r="B1204" s="49"/>
      <c r="C1204" s="49"/>
      <c r="D1204" s="49"/>
      <c r="E1204" s="49"/>
    </row>
    <row r="1205" spans="1:5" x14ac:dyDescent="0.2">
      <c r="A1205" s="49"/>
      <c r="B1205" s="49"/>
      <c r="C1205" s="49"/>
      <c r="D1205" s="49"/>
      <c r="E1205" s="49"/>
    </row>
    <row r="1206" spans="1:5" x14ac:dyDescent="0.2">
      <c r="A1206" s="49"/>
      <c r="B1206" s="49"/>
      <c r="C1206" s="49"/>
      <c r="D1206" s="49"/>
      <c r="E1206" s="49"/>
    </row>
    <row r="1207" spans="1:5" x14ac:dyDescent="0.2">
      <c r="A1207" s="49"/>
      <c r="B1207" s="49"/>
      <c r="C1207" s="49"/>
      <c r="D1207" s="49"/>
      <c r="E1207" s="49"/>
    </row>
    <row r="1208" spans="1:5" x14ac:dyDescent="0.2">
      <c r="A1208" s="49"/>
      <c r="B1208" s="49"/>
      <c r="C1208" s="49"/>
      <c r="D1208" s="49"/>
      <c r="E1208" s="49"/>
    </row>
    <row r="1209" spans="1:5" x14ac:dyDescent="0.2">
      <c r="A1209" s="49"/>
      <c r="B1209" s="49"/>
      <c r="C1209" s="49"/>
      <c r="D1209" s="49"/>
      <c r="E1209" s="49"/>
    </row>
    <row r="1210" spans="1:5" x14ac:dyDescent="0.2">
      <c r="A1210" s="49"/>
      <c r="B1210" s="49"/>
      <c r="C1210" s="49"/>
      <c r="D1210" s="49"/>
      <c r="E1210" s="49"/>
    </row>
    <row r="1211" spans="1:5" x14ac:dyDescent="0.2">
      <c r="A1211" s="49"/>
      <c r="B1211" s="49"/>
      <c r="C1211" s="49"/>
      <c r="D1211" s="49"/>
      <c r="E1211" s="49"/>
    </row>
    <row r="1212" spans="1:5" x14ac:dyDescent="0.2">
      <c r="A1212" s="49"/>
      <c r="B1212" s="49"/>
      <c r="C1212" s="49"/>
      <c r="D1212" s="49"/>
      <c r="E1212" s="49"/>
    </row>
    <row r="1213" spans="1:5" x14ac:dyDescent="0.2">
      <c r="A1213" s="49"/>
      <c r="B1213" s="49"/>
      <c r="C1213" s="49"/>
      <c r="D1213" s="49"/>
      <c r="E1213" s="49"/>
    </row>
    <row r="1214" spans="1:5" x14ac:dyDescent="0.2">
      <c r="A1214" s="49"/>
      <c r="B1214" s="49"/>
      <c r="C1214" s="49"/>
      <c r="D1214" s="49"/>
      <c r="E1214" s="49"/>
    </row>
    <row r="1215" spans="1:5" x14ac:dyDescent="0.2">
      <c r="A1215" s="49"/>
      <c r="B1215" s="49"/>
      <c r="C1215" s="49"/>
      <c r="D1215" s="49"/>
      <c r="E1215" s="49"/>
    </row>
    <row r="1216" spans="1:5" x14ac:dyDescent="0.2">
      <c r="A1216" s="49"/>
      <c r="B1216" s="49"/>
      <c r="C1216" s="49"/>
      <c r="D1216" s="49"/>
      <c r="E1216" s="49"/>
    </row>
    <row r="1217" spans="1:5" x14ac:dyDescent="0.2">
      <c r="A1217" s="49"/>
      <c r="B1217" s="49"/>
      <c r="C1217" s="49"/>
      <c r="D1217" s="49"/>
      <c r="E1217" s="49"/>
    </row>
    <row r="1218" spans="1:5" x14ac:dyDescent="0.2">
      <c r="A1218" s="49"/>
      <c r="B1218" s="49"/>
      <c r="C1218" s="49"/>
      <c r="D1218" s="49"/>
      <c r="E1218" s="49"/>
    </row>
    <row r="1219" spans="1:5" x14ac:dyDescent="0.2">
      <c r="A1219" s="49"/>
      <c r="B1219" s="49"/>
      <c r="C1219" s="49"/>
      <c r="D1219" s="49"/>
      <c r="E1219" s="49"/>
    </row>
    <row r="1220" spans="1:5" x14ac:dyDescent="0.2">
      <c r="A1220" s="49"/>
      <c r="B1220" s="49"/>
      <c r="C1220" s="49"/>
      <c r="D1220" s="49"/>
      <c r="E1220" s="49"/>
    </row>
    <row r="1221" spans="1:5" x14ac:dyDescent="0.2">
      <c r="A1221" s="49"/>
      <c r="B1221" s="49"/>
      <c r="C1221" s="49"/>
      <c r="D1221" s="49"/>
      <c r="E1221" s="49"/>
    </row>
    <row r="1222" spans="1:5" x14ac:dyDescent="0.2">
      <c r="A1222" s="49"/>
      <c r="B1222" s="49"/>
      <c r="C1222" s="49"/>
      <c r="D1222" s="49"/>
      <c r="E1222" s="49"/>
    </row>
    <row r="1223" spans="1:5" x14ac:dyDescent="0.2">
      <c r="A1223" s="49"/>
      <c r="B1223" s="49"/>
      <c r="C1223" s="49"/>
      <c r="D1223" s="49"/>
      <c r="E1223" s="49"/>
    </row>
    <row r="1224" spans="1:5" x14ac:dyDescent="0.2">
      <c r="A1224" s="49"/>
      <c r="B1224" s="49"/>
      <c r="C1224" s="49"/>
      <c r="D1224" s="49"/>
      <c r="E1224" s="49"/>
    </row>
    <row r="1225" spans="1:5" x14ac:dyDescent="0.2">
      <c r="A1225" s="49"/>
      <c r="B1225" s="49"/>
      <c r="C1225" s="49"/>
      <c r="D1225" s="49"/>
      <c r="E1225" s="49"/>
    </row>
    <row r="1226" spans="1:5" x14ac:dyDescent="0.2">
      <c r="A1226" s="49"/>
      <c r="B1226" s="49"/>
      <c r="C1226" s="49"/>
      <c r="D1226" s="49"/>
      <c r="E1226" s="49"/>
    </row>
    <row r="1227" spans="1:5" x14ac:dyDescent="0.2">
      <c r="A1227" s="49"/>
      <c r="B1227" s="49"/>
      <c r="C1227" s="49"/>
      <c r="D1227" s="49"/>
      <c r="E1227" s="49"/>
    </row>
    <row r="1228" spans="1:5" x14ac:dyDescent="0.2">
      <c r="A1228" s="49"/>
      <c r="B1228" s="49"/>
      <c r="C1228" s="49"/>
      <c r="D1228" s="49"/>
      <c r="E1228" s="49"/>
    </row>
    <row r="1229" spans="1:5" x14ac:dyDescent="0.2">
      <c r="A1229" s="49"/>
      <c r="B1229" s="49"/>
      <c r="C1229" s="49"/>
      <c r="D1229" s="49"/>
      <c r="E1229" s="49"/>
    </row>
    <row r="1230" spans="1:5" x14ac:dyDescent="0.2">
      <c r="A1230" s="49"/>
      <c r="B1230" s="49"/>
      <c r="C1230" s="49"/>
      <c r="D1230" s="49"/>
      <c r="E1230" s="49"/>
    </row>
    <row r="1231" spans="1:5" x14ac:dyDescent="0.2">
      <c r="A1231" s="49"/>
      <c r="B1231" s="49"/>
      <c r="C1231" s="49"/>
      <c r="D1231" s="49"/>
      <c r="E1231" s="49"/>
    </row>
    <row r="1232" spans="1:5" x14ac:dyDescent="0.2">
      <c r="A1232" s="49"/>
      <c r="B1232" s="49"/>
      <c r="C1232" s="49"/>
      <c r="D1232" s="49"/>
      <c r="E1232" s="49"/>
    </row>
    <row r="1233" spans="1:5" x14ac:dyDescent="0.2">
      <c r="A1233" s="49"/>
      <c r="B1233" s="49"/>
      <c r="C1233" s="49"/>
      <c r="D1233" s="49"/>
      <c r="E1233" s="49"/>
    </row>
    <row r="1234" spans="1:5" x14ac:dyDescent="0.2">
      <c r="A1234" s="49"/>
      <c r="B1234" s="49"/>
      <c r="C1234" s="49"/>
      <c r="D1234" s="49"/>
      <c r="E1234" s="49"/>
    </row>
    <row r="1235" spans="1:5" x14ac:dyDescent="0.2">
      <c r="A1235" s="49"/>
      <c r="B1235" s="49"/>
      <c r="C1235" s="49"/>
      <c r="D1235" s="49"/>
      <c r="E1235" s="49"/>
    </row>
    <row r="1236" spans="1:5" x14ac:dyDescent="0.2">
      <c r="A1236" s="49"/>
      <c r="B1236" s="49"/>
      <c r="C1236" s="49"/>
      <c r="D1236" s="49"/>
      <c r="E1236" s="49"/>
    </row>
    <row r="1237" spans="1:5" x14ac:dyDescent="0.2">
      <c r="A1237" s="49"/>
      <c r="B1237" s="49"/>
      <c r="C1237" s="49"/>
      <c r="D1237" s="49"/>
      <c r="E1237" s="49"/>
    </row>
    <row r="1238" spans="1:5" x14ac:dyDescent="0.2">
      <c r="A1238" s="49"/>
      <c r="B1238" s="49"/>
      <c r="C1238" s="49"/>
      <c r="D1238" s="49"/>
      <c r="E1238" s="49"/>
    </row>
    <row r="1239" spans="1:5" x14ac:dyDescent="0.2">
      <c r="A1239" s="49"/>
      <c r="B1239" s="49"/>
      <c r="C1239" s="49"/>
      <c r="D1239" s="49"/>
      <c r="E1239" s="49"/>
    </row>
    <row r="1240" spans="1:5" x14ac:dyDescent="0.2">
      <c r="A1240" s="49"/>
      <c r="B1240" s="49"/>
      <c r="C1240" s="49"/>
      <c r="D1240" s="49"/>
      <c r="E1240" s="49"/>
    </row>
    <row r="1241" spans="1:5" x14ac:dyDescent="0.2">
      <c r="A1241" s="49"/>
      <c r="B1241" s="49"/>
      <c r="C1241" s="49"/>
      <c r="D1241" s="49"/>
      <c r="E1241" s="49"/>
    </row>
    <row r="1242" spans="1:5" x14ac:dyDescent="0.2">
      <c r="A1242" s="49"/>
      <c r="B1242" s="49"/>
      <c r="C1242" s="49"/>
      <c r="D1242" s="49"/>
      <c r="E1242" s="49"/>
    </row>
    <row r="1243" spans="1:5" x14ac:dyDescent="0.2">
      <c r="A1243" s="49"/>
      <c r="B1243" s="49"/>
      <c r="C1243" s="49"/>
      <c r="D1243" s="49"/>
      <c r="E1243" s="49"/>
    </row>
    <row r="1244" spans="1:5" x14ac:dyDescent="0.2">
      <c r="A1244" s="49"/>
      <c r="B1244" s="49"/>
      <c r="C1244" s="49"/>
      <c r="D1244" s="49"/>
      <c r="E1244" s="49"/>
    </row>
    <row r="1245" spans="1:5" x14ac:dyDescent="0.2">
      <c r="A1245" s="49"/>
      <c r="B1245" s="49"/>
      <c r="C1245" s="49"/>
      <c r="D1245" s="49"/>
      <c r="E1245" s="49"/>
    </row>
    <row r="1246" spans="1:5" x14ac:dyDescent="0.2">
      <c r="A1246" s="49"/>
      <c r="B1246" s="49"/>
      <c r="C1246" s="49"/>
      <c r="D1246" s="49"/>
      <c r="E1246" s="49"/>
    </row>
    <row r="1247" spans="1:5" x14ac:dyDescent="0.2">
      <c r="A1247" s="49"/>
      <c r="B1247" s="49"/>
      <c r="C1247" s="49"/>
      <c r="D1247" s="49"/>
      <c r="E1247" s="49"/>
    </row>
    <row r="1248" spans="1:5" x14ac:dyDescent="0.2">
      <c r="A1248" s="49"/>
      <c r="B1248" s="49"/>
      <c r="C1248" s="49"/>
      <c r="D1248" s="49"/>
      <c r="E1248" s="49"/>
    </row>
    <row r="1249" spans="1:5" x14ac:dyDescent="0.2">
      <c r="A1249" s="49"/>
      <c r="B1249" s="49"/>
      <c r="C1249" s="49"/>
      <c r="D1249" s="49"/>
      <c r="E1249" s="49"/>
    </row>
    <row r="1250" spans="1:5" x14ac:dyDescent="0.2">
      <c r="A1250" s="49"/>
      <c r="B1250" s="49"/>
      <c r="C1250" s="49"/>
      <c r="D1250" s="49"/>
      <c r="E1250" s="49"/>
    </row>
    <row r="1251" spans="1:5" x14ac:dyDescent="0.2">
      <c r="A1251" s="49"/>
      <c r="B1251" s="49"/>
      <c r="C1251" s="49"/>
      <c r="D1251" s="49"/>
      <c r="E1251" s="49"/>
    </row>
    <row r="1252" spans="1:5" x14ac:dyDescent="0.2">
      <c r="A1252" s="49"/>
      <c r="B1252" s="49"/>
      <c r="C1252" s="49"/>
      <c r="D1252" s="49"/>
      <c r="E1252" s="49"/>
    </row>
    <row r="1253" spans="1:5" x14ac:dyDescent="0.2">
      <c r="A1253" s="49"/>
      <c r="B1253" s="49"/>
      <c r="C1253" s="49"/>
      <c r="D1253" s="49"/>
      <c r="E1253" s="49"/>
    </row>
    <row r="1254" spans="1:5" x14ac:dyDescent="0.2">
      <c r="A1254" s="49"/>
      <c r="B1254" s="49"/>
      <c r="C1254" s="49"/>
      <c r="D1254" s="49"/>
      <c r="E1254" s="49"/>
    </row>
    <row r="1255" spans="1:5" x14ac:dyDescent="0.2">
      <c r="A1255" s="49"/>
      <c r="B1255" s="49"/>
      <c r="C1255" s="49"/>
      <c r="D1255" s="49"/>
      <c r="E1255" s="49"/>
    </row>
    <row r="1256" spans="1:5" x14ac:dyDescent="0.2">
      <c r="A1256" s="49"/>
      <c r="B1256" s="49"/>
      <c r="C1256" s="49"/>
      <c r="D1256" s="49"/>
      <c r="E1256" s="49"/>
    </row>
    <row r="1257" spans="1:5" x14ac:dyDescent="0.2">
      <c r="A1257" s="49"/>
      <c r="B1257" s="49"/>
      <c r="C1257" s="49"/>
      <c r="D1257" s="49"/>
      <c r="E1257" s="49"/>
    </row>
    <row r="1258" spans="1:5" x14ac:dyDescent="0.2">
      <c r="A1258" s="49"/>
      <c r="B1258" s="49"/>
      <c r="C1258" s="49"/>
      <c r="D1258" s="49"/>
      <c r="E1258" s="49"/>
    </row>
    <row r="1259" spans="1:5" x14ac:dyDescent="0.2">
      <c r="A1259" s="49"/>
      <c r="B1259" s="49"/>
      <c r="C1259" s="49"/>
      <c r="D1259" s="49"/>
      <c r="E1259" s="49"/>
    </row>
    <row r="1260" spans="1:5" x14ac:dyDescent="0.2">
      <c r="A1260" s="49"/>
      <c r="B1260" s="49"/>
      <c r="C1260" s="49"/>
      <c r="D1260" s="49"/>
      <c r="E1260" s="49"/>
    </row>
    <row r="1261" spans="1:5" x14ac:dyDescent="0.2">
      <c r="A1261" s="49"/>
      <c r="B1261" s="49"/>
      <c r="C1261" s="49"/>
      <c r="D1261" s="49"/>
      <c r="E1261" s="49"/>
    </row>
    <row r="1262" spans="1:5" x14ac:dyDescent="0.2">
      <c r="A1262" s="49"/>
      <c r="B1262" s="49"/>
      <c r="C1262" s="49"/>
      <c r="D1262" s="49"/>
      <c r="E1262" s="49"/>
    </row>
    <row r="1263" spans="1:5" x14ac:dyDescent="0.2">
      <c r="A1263" s="49"/>
      <c r="B1263" s="49"/>
      <c r="C1263" s="49"/>
      <c r="D1263" s="49"/>
      <c r="E1263" s="49"/>
    </row>
    <row r="1264" spans="1:5" x14ac:dyDescent="0.2">
      <c r="A1264" s="49"/>
      <c r="B1264" s="49"/>
      <c r="C1264" s="49"/>
      <c r="D1264" s="49"/>
      <c r="E1264" s="49"/>
    </row>
    <row r="1265" spans="1:5" x14ac:dyDescent="0.2">
      <c r="A1265" s="49"/>
      <c r="B1265" s="49"/>
      <c r="C1265" s="49"/>
      <c r="D1265" s="49"/>
      <c r="E1265" s="49"/>
    </row>
    <row r="1266" spans="1:5" x14ac:dyDescent="0.2">
      <c r="A1266" s="49"/>
      <c r="B1266" s="49"/>
      <c r="C1266" s="49"/>
      <c r="D1266" s="49"/>
      <c r="E1266" s="49"/>
    </row>
    <row r="1267" spans="1:5" x14ac:dyDescent="0.2">
      <c r="A1267" s="49"/>
      <c r="B1267" s="49"/>
      <c r="C1267" s="49"/>
      <c r="D1267" s="49"/>
      <c r="E1267" s="49"/>
    </row>
    <row r="1268" spans="1:5" x14ac:dyDescent="0.2">
      <c r="A1268" s="49"/>
      <c r="B1268" s="49"/>
      <c r="C1268" s="49"/>
      <c r="D1268" s="49"/>
      <c r="E1268" s="49"/>
    </row>
    <row r="1269" spans="1:5" x14ac:dyDescent="0.2">
      <c r="A1269" s="49"/>
      <c r="B1269" s="49"/>
      <c r="C1269" s="49"/>
      <c r="D1269" s="49"/>
      <c r="E1269" s="49"/>
    </row>
    <row r="1270" spans="1:5" x14ac:dyDescent="0.2">
      <c r="A1270" s="49"/>
      <c r="B1270" s="49"/>
      <c r="C1270" s="49"/>
      <c r="D1270" s="49"/>
      <c r="E1270" s="49"/>
    </row>
    <row r="1271" spans="1:5" x14ac:dyDescent="0.2">
      <c r="A1271" s="49"/>
      <c r="B1271" s="49"/>
      <c r="C1271" s="49"/>
      <c r="D1271" s="49"/>
      <c r="E1271" s="49"/>
    </row>
    <row r="1272" spans="1:5" x14ac:dyDescent="0.2">
      <c r="A1272" s="49"/>
      <c r="B1272" s="49"/>
      <c r="C1272" s="49"/>
      <c r="D1272" s="49"/>
      <c r="E1272" s="49"/>
    </row>
    <row r="1273" spans="1:5" x14ac:dyDescent="0.2">
      <c r="A1273" s="49"/>
      <c r="B1273" s="49"/>
      <c r="C1273" s="49"/>
      <c r="D1273" s="49"/>
      <c r="E1273" s="49"/>
    </row>
    <row r="1274" spans="1:5" x14ac:dyDescent="0.2">
      <c r="A1274" s="49"/>
      <c r="B1274" s="49"/>
      <c r="C1274" s="49"/>
      <c r="D1274" s="49"/>
      <c r="E1274" s="49"/>
    </row>
    <row r="1275" spans="1:5" x14ac:dyDescent="0.2">
      <c r="A1275" s="49"/>
      <c r="B1275" s="49"/>
      <c r="C1275" s="49"/>
      <c r="D1275" s="49"/>
      <c r="E1275" s="49"/>
    </row>
    <row r="1276" spans="1:5" x14ac:dyDescent="0.2">
      <c r="A1276" s="49"/>
      <c r="B1276" s="49"/>
      <c r="C1276" s="49"/>
      <c r="D1276" s="49"/>
      <c r="E1276" s="49"/>
    </row>
    <row r="1277" spans="1:5" x14ac:dyDescent="0.2">
      <c r="A1277" s="49"/>
      <c r="B1277" s="49"/>
      <c r="C1277" s="49"/>
      <c r="D1277" s="49"/>
      <c r="E1277" s="49"/>
    </row>
    <row r="1278" spans="1:5" x14ac:dyDescent="0.2">
      <c r="A1278" s="49"/>
      <c r="B1278" s="49"/>
      <c r="C1278" s="49"/>
      <c r="D1278" s="49"/>
      <c r="E1278" s="49"/>
    </row>
    <row r="1279" spans="1:5" x14ac:dyDescent="0.2">
      <c r="A1279" s="49"/>
      <c r="B1279" s="49"/>
      <c r="C1279" s="49"/>
      <c r="D1279" s="49"/>
      <c r="E1279" s="49"/>
    </row>
    <row r="1280" spans="1:5" x14ac:dyDescent="0.2">
      <c r="A1280" s="49"/>
      <c r="B1280" s="49"/>
      <c r="C1280" s="49"/>
      <c r="D1280" s="49"/>
      <c r="E1280" s="49"/>
    </row>
    <row r="1281" spans="1:5" x14ac:dyDescent="0.2">
      <c r="A1281" s="49"/>
      <c r="B1281" s="49"/>
      <c r="C1281" s="49"/>
      <c r="D1281" s="49"/>
      <c r="E1281" s="49"/>
    </row>
    <row r="1282" spans="1:5" x14ac:dyDescent="0.2">
      <c r="A1282" s="49"/>
      <c r="B1282" s="49"/>
      <c r="C1282" s="49"/>
      <c r="D1282" s="49"/>
      <c r="E1282" s="49"/>
    </row>
    <row r="1283" spans="1:5" x14ac:dyDescent="0.2">
      <c r="A1283" s="49"/>
      <c r="B1283" s="49"/>
      <c r="C1283" s="49"/>
      <c r="D1283" s="49"/>
      <c r="E1283" s="49"/>
    </row>
    <row r="1284" spans="1:5" x14ac:dyDescent="0.2">
      <c r="A1284" s="49"/>
      <c r="B1284" s="49"/>
      <c r="C1284" s="49"/>
      <c r="D1284" s="49"/>
      <c r="E1284" s="49"/>
    </row>
    <row r="1285" spans="1:5" x14ac:dyDescent="0.2">
      <c r="A1285" s="49"/>
      <c r="B1285" s="49"/>
      <c r="C1285" s="49"/>
      <c r="D1285" s="49"/>
      <c r="E1285" s="49"/>
    </row>
    <row r="1286" spans="1:5" x14ac:dyDescent="0.2">
      <c r="A1286" s="49"/>
      <c r="B1286" s="49"/>
      <c r="C1286" s="49"/>
      <c r="D1286" s="49"/>
      <c r="E1286" s="49"/>
    </row>
    <row r="1287" spans="1:5" x14ac:dyDescent="0.2">
      <c r="A1287" s="49"/>
      <c r="B1287" s="49"/>
      <c r="C1287" s="49"/>
      <c r="D1287" s="49"/>
      <c r="E1287" s="49"/>
    </row>
    <row r="1288" spans="1:5" x14ac:dyDescent="0.2">
      <c r="A1288" s="49"/>
      <c r="B1288" s="49"/>
      <c r="C1288" s="49"/>
      <c r="D1288" s="49"/>
      <c r="E1288" s="49"/>
    </row>
    <row r="1289" spans="1:5" x14ac:dyDescent="0.2">
      <c r="A1289" s="49"/>
      <c r="B1289" s="49"/>
      <c r="C1289" s="49"/>
      <c r="D1289" s="49"/>
      <c r="E1289" s="49"/>
    </row>
    <row r="1290" spans="1:5" x14ac:dyDescent="0.2">
      <c r="A1290" s="49"/>
      <c r="B1290" s="49"/>
      <c r="C1290" s="49"/>
      <c r="D1290" s="49"/>
      <c r="E1290" s="49"/>
    </row>
    <row r="1291" spans="1:5" x14ac:dyDescent="0.2">
      <c r="A1291" s="49"/>
      <c r="B1291" s="49"/>
      <c r="C1291" s="49"/>
      <c r="D1291" s="49"/>
      <c r="E1291" s="49"/>
    </row>
    <row r="1292" spans="1:5" x14ac:dyDescent="0.2">
      <c r="A1292" s="49"/>
      <c r="B1292" s="49"/>
      <c r="C1292" s="49"/>
      <c r="D1292" s="49"/>
      <c r="E1292" s="49"/>
    </row>
    <row r="1293" spans="1:5" x14ac:dyDescent="0.2">
      <c r="A1293" s="49"/>
      <c r="B1293" s="49"/>
      <c r="C1293" s="49"/>
      <c r="D1293" s="49"/>
      <c r="E1293" s="49"/>
    </row>
    <row r="1294" spans="1:5" x14ac:dyDescent="0.2">
      <c r="A1294" s="49"/>
      <c r="B1294" s="49"/>
      <c r="C1294" s="49"/>
      <c r="D1294" s="49"/>
      <c r="E1294" s="49"/>
    </row>
    <row r="1295" spans="1:5" x14ac:dyDescent="0.2">
      <c r="A1295" s="49"/>
      <c r="B1295" s="49"/>
      <c r="C1295" s="49"/>
      <c r="D1295" s="49"/>
      <c r="E1295" s="49"/>
    </row>
    <row r="1296" spans="1:5" x14ac:dyDescent="0.2">
      <c r="A1296" s="49"/>
      <c r="B1296" s="49"/>
      <c r="C1296" s="49"/>
      <c r="D1296" s="49"/>
      <c r="E1296" s="49"/>
    </row>
    <row r="1297" spans="1:5" x14ac:dyDescent="0.2">
      <c r="A1297" s="49"/>
      <c r="B1297" s="49"/>
      <c r="C1297" s="49"/>
      <c r="D1297" s="49"/>
      <c r="E1297" s="49"/>
    </row>
    <row r="1298" spans="1:5" x14ac:dyDescent="0.2">
      <c r="A1298" s="49"/>
      <c r="B1298" s="49"/>
      <c r="C1298" s="49"/>
      <c r="D1298" s="49"/>
      <c r="E1298" s="49"/>
    </row>
    <row r="1299" spans="1:5" x14ac:dyDescent="0.2">
      <c r="A1299" s="49"/>
      <c r="B1299" s="49"/>
      <c r="C1299" s="49"/>
      <c r="D1299" s="49"/>
      <c r="E1299" s="49"/>
    </row>
    <row r="1300" spans="1:5" x14ac:dyDescent="0.2">
      <c r="A1300" s="49"/>
      <c r="B1300" s="49"/>
      <c r="C1300" s="49"/>
      <c r="D1300" s="49"/>
      <c r="E1300" s="49"/>
    </row>
    <row r="1301" spans="1:5" x14ac:dyDescent="0.2">
      <c r="A1301" s="49"/>
      <c r="B1301" s="49"/>
      <c r="C1301" s="49"/>
      <c r="D1301" s="49"/>
      <c r="E1301" s="49"/>
    </row>
    <row r="1302" spans="1:5" x14ac:dyDescent="0.2">
      <c r="A1302" s="49"/>
      <c r="B1302" s="49"/>
      <c r="C1302" s="49"/>
      <c r="D1302" s="49"/>
      <c r="E1302" s="49"/>
    </row>
    <row r="1303" spans="1:5" x14ac:dyDescent="0.2">
      <c r="A1303" s="49"/>
      <c r="B1303" s="49"/>
      <c r="C1303" s="49"/>
      <c r="D1303" s="49"/>
      <c r="E1303" s="49"/>
    </row>
    <row r="1304" spans="1:5" x14ac:dyDescent="0.2">
      <c r="A1304" s="49"/>
      <c r="B1304" s="49"/>
      <c r="C1304" s="49"/>
      <c r="D1304" s="49"/>
      <c r="E1304" s="49"/>
    </row>
    <row r="1305" spans="1:5" x14ac:dyDescent="0.2">
      <c r="A1305" s="49"/>
      <c r="B1305" s="49"/>
      <c r="C1305" s="49"/>
      <c r="D1305" s="49"/>
      <c r="E1305" s="49"/>
    </row>
    <row r="1306" spans="1:5" x14ac:dyDescent="0.2">
      <c r="A1306" s="49"/>
      <c r="B1306" s="49"/>
      <c r="C1306" s="49"/>
      <c r="D1306" s="49"/>
      <c r="E1306" s="49"/>
    </row>
    <row r="1307" spans="1:5" x14ac:dyDescent="0.2">
      <c r="A1307" s="49"/>
      <c r="B1307" s="49"/>
      <c r="C1307" s="49"/>
      <c r="D1307" s="49"/>
      <c r="E1307" s="49"/>
    </row>
    <row r="1308" spans="1:5" x14ac:dyDescent="0.2">
      <c r="A1308" s="49"/>
      <c r="B1308" s="49"/>
      <c r="C1308" s="49"/>
      <c r="D1308" s="49"/>
      <c r="E1308" s="49"/>
    </row>
    <row r="1309" spans="1:5" x14ac:dyDescent="0.2">
      <c r="A1309" s="49"/>
      <c r="B1309" s="49"/>
      <c r="C1309" s="49"/>
      <c r="D1309" s="49"/>
      <c r="E1309" s="49"/>
    </row>
    <row r="1310" spans="1:5" x14ac:dyDescent="0.2">
      <c r="A1310" s="49"/>
      <c r="B1310" s="49"/>
      <c r="C1310" s="49"/>
      <c r="D1310" s="49"/>
      <c r="E1310" s="49"/>
    </row>
    <row r="1311" spans="1:5" x14ac:dyDescent="0.2">
      <c r="A1311" s="49"/>
      <c r="B1311" s="49"/>
      <c r="C1311" s="49"/>
      <c r="D1311" s="49"/>
      <c r="E1311" s="49"/>
    </row>
    <row r="1312" spans="1:5" x14ac:dyDescent="0.2">
      <c r="A1312" s="49"/>
      <c r="B1312" s="49"/>
      <c r="C1312" s="49"/>
      <c r="D1312" s="49"/>
      <c r="E1312" s="49"/>
    </row>
    <row r="1313" spans="1:5" x14ac:dyDescent="0.2">
      <c r="A1313" s="49"/>
      <c r="B1313" s="49"/>
      <c r="C1313" s="49"/>
      <c r="D1313" s="49"/>
      <c r="E1313" s="49"/>
    </row>
    <row r="1314" spans="1:5" x14ac:dyDescent="0.2">
      <c r="A1314" s="49"/>
      <c r="B1314" s="49"/>
      <c r="C1314" s="49"/>
      <c r="D1314" s="49"/>
      <c r="E1314" s="49"/>
    </row>
    <row r="1315" spans="1:5" x14ac:dyDescent="0.2">
      <c r="A1315" s="49"/>
      <c r="B1315" s="49"/>
      <c r="C1315" s="49"/>
      <c r="D1315" s="49"/>
      <c r="E1315" s="49"/>
    </row>
    <row r="1316" spans="1:5" x14ac:dyDescent="0.2">
      <c r="A1316" s="49"/>
      <c r="B1316" s="49"/>
      <c r="C1316" s="49"/>
      <c r="D1316" s="49"/>
      <c r="E1316" s="49"/>
    </row>
    <row r="1317" spans="1:5" x14ac:dyDescent="0.2">
      <c r="A1317" s="49"/>
      <c r="B1317" s="49"/>
      <c r="C1317" s="49"/>
      <c r="D1317" s="49"/>
      <c r="E1317" s="49"/>
    </row>
    <row r="1318" spans="1:5" x14ac:dyDescent="0.2">
      <c r="A1318" s="49"/>
      <c r="B1318" s="49"/>
      <c r="C1318" s="49"/>
      <c r="D1318" s="49"/>
      <c r="E1318" s="49"/>
    </row>
    <row r="1319" spans="1:5" x14ac:dyDescent="0.2">
      <c r="A1319" s="49"/>
      <c r="B1319" s="49"/>
      <c r="C1319" s="49"/>
      <c r="D1319" s="49"/>
      <c r="E1319" s="49"/>
    </row>
    <row r="1320" spans="1:5" x14ac:dyDescent="0.2">
      <c r="A1320" s="49"/>
      <c r="B1320" s="49"/>
      <c r="C1320" s="49"/>
      <c r="D1320" s="49"/>
      <c r="E1320" s="49"/>
    </row>
    <row r="1321" spans="1:5" x14ac:dyDescent="0.2">
      <c r="A1321" s="49"/>
      <c r="B1321" s="49"/>
      <c r="C1321" s="49"/>
      <c r="D1321" s="49"/>
      <c r="E1321" s="49"/>
    </row>
    <row r="1322" spans="1:5" x14ac:dyDescent="0.2">
      <c r="A1322" s="49"/>
      <c r="B1322" s="49"/>
      <c r="C1322" s="49"/>
      <c r="D1322" s="49"/>
      <c r="E1322" s="49"/>
    </row>
    <row r="1323" spans="1:5" x14ac:dyDescent="0.2">
      <c r="A1323" s="49"/>
      <c r="B1323" s="49"/>
      <c r="C1323" s="49"/>
      <c r="D1323" s="49"/>
      <c r="E1323" s="49"/>
    </row>
    <row r="1324" spans="1:5" x14ac:dyDescent="0.2">
      <c r="A1324" s="49"/>
      <c r="B1324" s="49"/>
      <c r="C1324" s="49"/>
      <c r="D1324" s="49"/>
      <c r="E1324" s="49"/>
    </row>
    <row r="1325" spans="1:5" x14ac:dyDescent="0.2">
      <c r="A1325" s="49"/>
      <c r="B1325" s="49"/>
      <c r="C1325" s="49"/>
      <c r="D1325" s="49"/>
      <c r="E1325" s="49"/>
    </row>
    <row r="1326" spans="1:5" x14ac:dyDescent="0.2">
      <c r="A1326" s="49"/>
      <c r="B1326" s="49"/>
      <c r="C1326" s="49"/>
      <c r="D1326" s="49"/>
      <c r="E1326" s="49"/>
    </row>
    <row r="1327" spans="1:5" x14ac:dyDescent="0.2">
      <c r="A1327" s="49"/>
      <c r="B1327" s="49"/>
      <c r="C1327" s="49"/>
      <c r="D1327" s="49"/>
      <c r="E1327" s="49"/>
    </row>
    <row r="1328" spans="1:5" x14ac:dyDescent="0.2">
      <c r="A1328" s="49"/>
      <c r="B1328" s="49"/>
      <c r="C1328" s="49"/>
      <c r="D1328" s="49"/>
      <c r="E1328" s="49"/>
    </row>
    <row r="1329" spans="1:5" x14ac:dyDescent="0.2">
      <c r="A1329" s="49"/>
      <c r="B1329" s="49"/>
      <c r="C1329" s="49"/>
      <c r="D1329" s="49"/>
      <c r="E1329" s="49"/>
    </row>
    <row r="1330" spans="1:5" x14ac:dyDescent="0.2">
      <c r="A1330" s="49"/>
      <c r="B1330" s="49"/>
      <c r="C1330" s="49"/>
      <c r="D1330" s="49"/>
      <c r="E1330" s="49"/>
    </row>
    <row r="1331" spans="1:5" x14ac:dyDescent="0.2">
      <c r="A1331" s="49"/>
      <c r="B1331" s="49"/>
      <c r="C1331" s="49"/>
      <c r="D1331" s="49"/>
      <c r="E1331" s="49"/>
    </row>
    <row r="1332" spans="1:5" x14ac:dyDescent="0.2">
      <c r="A1332" s="49"/>
      <c r="B1332" s="49"/>
      <c r="C1332" s="49"/>
      <c r="D1332" s="49"/>
      <c r="E1332" s="49"/>
    </row>
    <row r="1333" spans="1:5" x14ac:dyDescent="0.2">
      <c r="A1333" s="49"/>
      <c r="B1333" s="49"/>
      <c r="C1333" s="49"/>
      <c r="D1333" s="49"/>
      <c r="E1333" s="49"/>
    </row>
    <row r="1334" spans="1:5" x14ac:dyDescent="0.2">
      <c r="A1334" s="49"/>
      <c r="B1334" s="49"/>
      <c r="C1334" s="49"/>
      <c r="D1334" s="49"/>
      <c r="E1334" s="49"/>
    </row>
    <row r="1335" spans="1:5" x14ac:dyDescent="0.2">
      <c r="A1335" s="49"/>
      <c r="B1335" s="49"/>
      <c r="C1335" s="49"/>
      <c r="D1335" s="49"/>
      <c r="E1335" s="49"/>
    </row>
    <row r="1336" spans="1:5" x14ac:dyDescent="0.2">
      <c r="A1336" s="49"/>
      <c r="B1336" s="49"/>
      <c r="C1336" s="49"/>
      <c r="D1336" s="49"/>
      <c r="E1336" s="49"/>
    </row>
    <row r="1337" spans="1:5" x14ac:dyDescent="0.2">
      <c r="A1337" s="49"/>
      <c r="B1337" s="49"/>
      <c r="C1337" s="49"/>
      <c r="D1337" s="49"/>
      <c r="E1337" s="49"/>
    </row>
    <row r="1338" spans="1:5" x14ac:dyDescent="0.2">
      <c r="A1338" s="49"/>
      <c r="B1338" s="49"/>
      <c r="C1338" s="49"/>
      <c r="D1338" s="49"/>
      <c r="E1338" s="49"/>
    </row>
    <row r="1339" spans="1:5" x14ac:dyDescent="0.2">
      <c r="A1339" s="49"/>
      <c r="B1339" s="49"/>
      <c r="C1339" s="49"/>
      <c r="D1339" s="49"/>
      <c r="E1339" s="49"/>
    </row>
    <row r="1340" spans="1:5" x14ac:dyDescent="0.2">
      <c r="A1340" s="49"/>
      <c r="B1340" s="49"/>
      <c r="C1340" s="49"/>
      <c r="D1340" s="49"/>
      <c r="E1340" s="49"/>
    </row>
    <row r="1341" spans="1:5" x14ac:dyDescent="0.2">
      <c r="A1341" s="49"/>
      <c r="B1341" s="49"/>
      <c r="C1341" s="49"/>
      <c r="D1341" s="49"/>
      <c r="E1341" s="49"/>
    </row>
    <row r="1342" spans="1:5" x14ac:dyDescent="0.2">
      <c r="A1342" s="49"/>
      <c r="B1342" s="49"/>
      <c r="C1342" s="49"/>
      <c r="D1342" s="49"/>
      <c r="E1342" s="49"/>
    </row>
    <row r="1343" spans="1:5" x14ac:dyDescent="0.2">
      <c r="A1343" s="49"/>
      <c r="B1343" s="49"/>
      <c r="C1343" s="49"/>
      <c r="D1343" s="49"/>
      <c r="E1343" s="49"/>
    </row>
    <row r="1344" spans="1:5" x14ac:dyDescent="0.2">
      <c r="A1344" s="49"/>
      <c r="B1344" s="49"/>
      <c r="C1344" s="49"/>
      <c r="D1344" s="49"/>
      <c r="E1344" s="49"/>
    </row>
    <row r="1345" spans="1:5" x14ac:dyDescent="0.2">
      <c r="A1345" s="49"/>
      <c r="B1345" s="49"/>
      <c r="C1345" s="49"/>
      <c r="D1345" s="49"/>
      <c r="E1345" s="49"/>
    </row>
    <row r="1346" spans="1:5" x14ac:dyDescent="0.2">
      <c r="A1346" s="49"/>
      <c r="B1346" s="49"/>
      <c r="C1346" s="49"/>
      <c r="D1346" s="49"/>
      <c r="E1346" s="49"/>
    </row>
    <row r="1347" spans="1:5" x14ac:dyDescent="0.2">
      <c r="A1347" s="49"/>
      <c r="B1347" s="49"/>
      <c r="C1347" s="49"/>
      <c r="D1347" s="49"/>
      <c r="E1347" s="49"/>
    </row>
    <row r="1348" spans="1:5" x14ac:dyDescent="0.2">
      <c r="A1348" s="49"/>
      <c r="B1348" s="49"/>
      <c r="C1348" s="49"/>
      <c r="D1348" s="49"/>
      <c r="E1348" s="49"/>
    </row>
    <row r="1349" spans="1:5" x14ac:dyDescent="0.2">
      <c r="A1349" s="49"/>
      <c r="B1349" s="49"/>
      <c r="C1349" s="49"/>
      <c r="D1349" s="49"/>
      <c r="E1349" s="49"/>
    </row>
    <row r="1350" spans="1:5" x14ac:dyDescent="0.2">
      <c r="A1350" s="49"/>
      <c r="B1350" s="49"/>
      <c r="C1350" s="49"/>
      <c r="D1350" s="49"/>
      <c r="E1350" s="49"/>
    </row>
    <row r="1351" spans="1:5" x14ac:dyDescent="0.2">
      <c r="A1351" s="49"/>
      <c r="B1351" s="49"/>
      <c r="C1351" s="49"/>
      <c r="D1351" s="49"/>
      <c r="E1351" s="49"/>
    </row>
    <row r="1352" spans="1:5" x14ac:dyDescent="0.2">
      <c r="A1352" s="49"/>
      <c r="B1352" s="49"/>
      <c r="C1352" s="49"/>
      <c r="D1352" s="49"/>
      <c r="E1352" s="49"/>
    </row>
    <row r="1353" spans="1:5" x14ac:dyDescent="0.2">
      <c r="A1353" s="49"/>
      <c r="B1353" s="49"/>
      <c r="C1353" s="49"/>
      <c r="D1353" s="49"/>
      <c r="E1353" s="49"/>
    </row>
    <row r="1354" spans="1:5" x14ac:dyDescent="0.2">
      <c r="A1354" s="49"/>
      <c r="B1354" s="49"/>
      <c r="C1354" s="49"/>
      <c r="D1354" s="49"/>
      <c r="E1354" s="49"/>
    </row>
    <row r="1355" spans="1:5" x14ac:dyDescent="0.2">
      <c r="A1355" s="49"/>
      <c r="B1355" s="49"/>
      <c r="C1355" s="49"/>
      <c r="D1355" s="49"/>
      <c r="E1355" s="49"/>
    </row>
    <row r="1356" spans="1:5" x14ac:dyDescent="0.2">
      <c r="A1356" s="49"/>
      <c r="B1356" s="49"/>
      <c r="C1356" s="49"/>
      <c r="D1356" s="49"/>
      <c r="E1356" s="49"/>
    </row>
    <row r="1357" spans="1:5" x14ac:dyDescent="0.2">
      <c r="A1357" s="49"/>
      <c r="B1357" s="49"/>
      <c r="C1357" s="49"/>
      <c r="D1357" s="49"/>
      <c r="E1357" s="49"/>
    </row>
    <row r="1358" spans="1:5" x14ac:dyDescent="0.2">
      <c r="A1358" s="49"/>
      <c r="B1358" s="49"/>
      <c r="C1358" s="49"/>
      <c r="D1358" s="49"/>
      <c r="E1358" s="49"/>
    </row>
    <row r="1359" spans="1:5" x14ac:dyDescent="0.2">
      <c r="A1359" s="49"/>
      <c r="B1359" s="49"/>
      <c r="C1359" s="49"/>
      <c r="D1359" s="49"/>
      <c r="E1359" s="49"/>
    </row>
    <row r="1360" spans="1:5" x14ac:dyDescent="0.2">
      <c r="A1360" s="49"/>
      <c r="B1360" s="49"/>
      <c r="C1360" s="49"/>
      <c r="D1360" s="49"/>
      <c r="E1360" s="49"/>
    </row>
    <row r="1361" spans="1:5" x14ac:dyDescent="0.2">
      <c r="A1361" s="49"/>
      <c r="B1361" s="49"/>
      <c r="C1361" s="49"/>
      <c r="D1361" s="49"/>
      <c r="E1361" s="49"/>
    </row>
    <row r="1362" spans="1:5" x14ac:dyDescent="0.2">
      <c r="A1362" s="49"/>
      <c r="B1362" s="49"/>
      <c r="C1362" s="49"/>
      <c r="D1362" s="49"/>
      <c r="E1362" s="49"/>
    </row>
    <row r="1363" spans="1:5" x14ac:dyDescent="0.2">
      <c r="A1363" s="49"/>
      <c r="B1363" s="49"/>
      <c r="C1363" s="49"/>
      <c r="D1363" s="49"/>
      <c r="E1363" s="49"/>
    </row>
    <row r="1364" spans="1:5" x14ac:dyDescent="0.2">
      <c r="A1364" s="49"/>
      <c r="B1364" s="49"/>
      <c r="C1364" s="49"/>
      <c r="D1364" s="49"/>
      <c r="E1364" s="49"/>
    </row>
    <row r="1365" spans="1:5" x14ac:dyDescent="0.2">
      <c r="A1365" s="49"/>
      <c r="B1365" s="49"/>
      <c r="C1365" s="49"/>
      <c r="D1365" s="49"/>
      <c r="E1365" s="49"/>
    </row>
    <row r="1366" spans="1:5" x14ac:dyDescent="0.2">
      <c r="A1366" s="49"/>
      <c r="B1366" s="49"/>
      <c r="C1366" s="49"/>
      <c r="D1366" s="49"/>
      <c r="E1366" s="49"/>
    </row>
    <row r="1367" spans="1:5" x14ac:dyDescent="0.2">
      <c r="A1367" s="49"/>
      <c r="B1367" s="49"/>
      <c r="C1367" s="49"/>
      <c r="D1367" s="49"/>
      <c r="E1367" s="49"/>
    </row>
    <row r="1368" spans="1:5" x14ac:dyDescent="0.2">
      <c r="A1368" s="49"/>
      <c r="B1368" s="49"/>
      <c r="C1368" s="49"/>
      <c r="D1368" s="49"/>
      <c r="E1368" s="49"/>
    </row>
    <row r="1369" spans="1:5" x14ac:dyDescent="0.2">
      <c r="A1369" s="49"/>
      <c r="B1369" s="49"/>
      <c r="C1369" s="49"/>
      <c r="D1369" s="49"/>
      <c r="E1369" s="49"/>
    </row>
    <row r="1370" spans="1:5" x14ac:dyDescent="0.2">
      <c r="A1370" s="49"/>
      <c r="B1370" s="49"/>
      <c r="C1370" s="49"/>
      <c r="D1370" s="49"/>
      <c r="E1370" s="49"/>
    </row>
    <row r="1371" spans="1:5" x14ac:dyDescent="0.2">
      <c r="A1371" s="49"/>
      <c r="B1371" s="49"/>
      <c r="C1371" s="49"/>
      <c r="D1371" s="49"/>
      <c r="E1371" s="49"/>
    </row>
    <row r="1372" spans="1:5" x14ac:dyDescent="0.2">
      <c r="A1372" s="49"/>
      <c r="B1372" s="49"/>
      <c r="C1372" s="49"/>
      <c r="D1372" s="49"/>
      <c r="E1372" s="49"/>
    </row>
    <row r="1373" spans="1:5" x14ac:dyDescent="0.2">
      <c r="A1373" s="49"/>
      <c r="B1373" s="49"/>
      <c r="C1373" s="49"/>
      <c r="D1373" s="49"/>
      <c r="E1373" s="49"/>
    </row>
    <row r="1374" spans="1:5" x14ac:dyDescent="0.2">
      <c r="A1374" s="49"/>
      <c r="B1374" s="49"/>
      <c r="C1374" s="49"/>
      <c r="D1374" s="49"/>
      <c r="E1374" s="49"/>
    </row>
    <row r="1375" spans="1:5" x14ac:dyDescent="0.2">
      <c r="A1375" s="49"/>
      <c r="B1375" s="49"/>
      <c r="C1375" s="49"/>
      <c r="D1375" s="49"/>
      <c r="E1375" s="49"/>
    </row>
    <row r="1376" spans="1:5" x14ac:dyDescent="0.2">
      <c r="A1376" s="49"/>
      <c r="B1376" s="49"/>
      <c r="C1376" s="49"/>
      <c r="D1376" s="49"/>
      <c r="E1376" s="49"/>
    </row>
    <row r="1377" spans="1:5" x14ac:dyDescent="0.2">
      <c r="A1377" s="49"/>
      <c r="B1377" s="49"/>
      <c r="C1377" s="49"/>
      <c r="D1377" s="49"/>
      <c r="E1377" s="49"/>
    </row>
    <row r="1378" spans="1:5" x14ac:dyDescent="0.2">
      <c r="A1378" s="49"/>
      <c r="B1378" s="49"/>
      <c r="C1378" s="49"/>
      <c r="D1378" s="49"/>
      <c r="E1378" s="49"/>
    </row>
    <row r="1379" spans="1:5" x14ac:dyDescent="0.2">
      <c r="A1379" s="49"/>
      <c r="B1379" s="49"/>
      <c r="C1379" s="49"/>
      <c r="D1379" s="49"/>
      <c r="E1379" s="49"/>
    </row>
    <row r="1380" spans="1:5" x14ac:dyDescent="0.2">
      <c r="A1380" s="49"/>
      <c r="B1380" s="49"/>
      <c r="C1380" s="49"/>
      <c r="D1380" s="49"/>
      <c r="E1380" s="49"/>
    </row>
    <row r="1381" spans="1:5" x14ac:dyDescent="0.2">
      <c r="A1381" s="49"/>
      <c r="B1381" s="49"/>
      <c r="C1381" s="49"/>
      <c r="D1381" s="49"/>
      <c r="E1381" s="49"/>
    </row>
    <row r="1382" spans="1:5" x14ac:dyDescent="0.2">
      <c r="A1382" s="49"/>
      <c r="B1382" s="49"/>
      <c r="C1382" s="49"/>
      <c r="D1382" s="49"/>
      <c r="E1382" s="49"/>
    </row>
    <row r="1383" spans="1:5" x14ac:dyDescent="0.2">
      <c r="A1383" s="49"/>
      <c r="B1383" s="49"/>
      <c r="C1383" s="49"/>
      <c r="D1383" s="49"/>
      <c r="E1383" s="49"/>
    </row>
    <row r="1384" spans="1:5" x14ac:dyDescent="0.2">
      <c r="A1384" s="49"/>
      <c r="B1384" s="49"/>
      <c r="C1384" s="49"/>
      <c r="D1384" s="49"/>
      <c r="E1384" s="49"/>
    </row>
    <row r="1385" spans="1:5" x14ac:dyDescent="0.2">
      <c r="A1385" s="49"/>
      <c r="B1385" s="49"/>
      <c r="C1385" s="49"/>
      <c r="D1385" s="49"/>
      <c r="E1385" s="49"/>
    </row>
    <row r="1386" spans="1:5" x14ac:dyDescent="0.2">
      <c r="A1386" s="49"/>
      <c r="B1386" s="49"/>
      <c r="C1386" s="49"/>
      <c r="D1386" s="49"/>
      <c r="E1386" s="49"/>
    </row>
    <row r="1387" spans="1:5" x14ac:dyDescent="0.2">
      <c r="A1387" s="49"/>
      <c r="B1387" s="49"/>
      <c r="C1387" s="49"/>
      <c r="D1387" s="49"/>
      <c r="E1387" s="49"/>
    </row>
    <row r="1388" spans="1:5" x14ac:dyDescent="0.2">
      <c r="A1388" s="49"/>
      <c r="B1388" s="49"/>
      <c r="C1388" s="49"/>
      <c r="D1388" s="49"/>
      <c r="E1388" s="49"/>
    </row>
    <row r="1389" spans="1:5" x14ac:dyDescent="0.2">
      <c r="A1389" s="49"/>
      <c r="B1389" s="49"/>
      <c r="C1389" s="49"/>
      <c r="D1389" s="49"/>
      <c r="E1389" s="49"/>
    </row>
    <row r="1390" spans="1:5" x14ac:dyDescent="0.2">
      <c r="A1390" s="49"/>
      <c r="B1390" s="49"/>
      <c r="C1390" s="49"/>
      <c r="D1390" s="49"/>
      <c r="E1390" s="49"/>
    </row>
    <row r="1391" spans="1:5" x14ac:dyDescent="0.2">
      <c r="A1391" s="49"/>
      <c r="B1391" s="49"/>
      <c r="C1391" s="49"/>
      <c r="D1391" s="49"/>
      <c r="E1391" s="49"/>
    </row>
    <row r="1392" spans="1:5" x14ac:dyDescent="0.2">
      <c r="A1392" s="49"/>
      <c r="B1392" s="49"/>
      <c r="C1392" s="49"/>
      <c r="D1392" s="49"/>
      <c r="E1392" s="49"/>
    </row>
    <row r="1393" spans="1:5" x14ac:dyDescent="0.2">
      <c r="A1393" s="49"/>
      <c r="B1393" s="49"/>
      <c r="C1393" s="49"/>
      <c r="D1393" s="49"/>
      <c r="E1393" s="49"/>
    </row>
    <row r="1394" spans="1:5" x14ac:dyDescent="0.2">
      <c r="A1394" s="49"/>
      <c r="B1394" s="49"/>
      <c r="C1394" s="49"/>
      <c r="D1394" s="49"/>
      <c r="E1394" s="49"/>
    </row>
    <row r="1395" spans="1:5" x14ac:dyDescent="0.2">
      <c r="A1395" s="49"/>
      <c r="B1395" s="49"/>
      <c r="C1395" s="49"/>
      <c r="D1395" s="49"/>
      <c r="E1395" s="49"/>
    </row>
    <row r="1396" spans="1:5" x14ac:dyDescent="0.2">
      <c r="A1396" s="49"/>
      <c r="B1396" s="49"/>
      <c r="C1396" s="49"/>
      <c r="D1396" s="49"/>
      <c r="E1396" s="49"/>
    </row>
    <row r="1397" spans="1:5" x14ac:dyDescent="0.2">
      <c r="A1397" s="49"/>
      <c r="B1397" s="49"/>
      <c r="C1397" s="49"/>
      <c r="D1397" s="49"/>
      <c r="E1397" s="49"/>
    </row>
    <row r="1398" spans="1:5" x14ac:dyDescent="0.2">
      <c r="A1398" s="49"/>
      <c r="B1398" s="49"/>
      <c r="C1398" s="49"/>
      <c r="D1398" s="49"/>
      <c r="E1398" s="49"/>
    </row>
    <row r="1399" spans="1:5" x14ac:dyDescent="0.2">
      <c r="A1399" s="49"/>
      <c r="B1399" s="49"/>
      <c r="C1399" s="49"/>
      <c r="D1399" s="49"/>
      <c r="E1399" s="49"/>
    </row>
    <row r="1400" spans="1:5" x14ac:dyDescent="0.2">
      <c r="A1400" s="49"/>
      <c r="B1400" s="49"/>
      <c r="C1400" s="49"/>
      <c r="D1400" s="49"/>
      <c r="E1400" s="49"/>
    </row>
    <row r="1401" spans="1:5" x14ac:dyDescent="0.2">
      <c r="A1401" s="49"/>
      <c r="B1401" s="49"/>
      <c r="C1401" s="49"/>
      <c r="D1401" s="49"/>
      <c r="E1401" s="49"/>
    </row>
    <row r="1402" spans="1:5" x14ac:dyDescent="0.2">
      <c r="A1402" s="49"/>
      <c r="B1402" s="49"/>
      <c r="C1402" s="49"/>
      <c r="D1402" s="49"/>
      <c r="E1402" s="49"/>
    </row>
    <row r="1403" spans="1:5" x14ac:dyDescent="0.2">
      <c r="A1403" s="49"/>
      <c r="B1403" s="49"/>
      <c r="C1403" s="49"/>
      <c r="D1403" s="49"/>
      <c r="E1403" s="49"/>
    </row>
    <row r="1404" spans="1:5" x14ac:dyDescent="0.2">
      <c r="A1404" s="49"/>
      <c r="B1404" s="49"/>
      <c r="C1404" s="49"/>
      <c r="D1404" s="49"/>
      <c r="E1404" s="49"/>
    </row>
    <row r="1405" spans="1:5" x14ac:dyDescent="0.2">
      <c r="A1405" s="49"/>
      <c r="B1405" s="49"/>
      <c r="C1405" s="49"/>
      <c r="D1405" s="49"/>
      <c r="E1405" s="49"/>
    </row>
    <row r="1406" spans="1:5" x14ac:dyDescent="0.2">
      <c r="A1406" s="49"/>
      <c r="B1406" s="49"/>
      <c r="C1406" s="49"/>
      <c r="D1406" s="49"/>
      <c r="E1406" s="49"/>
    </row>
    <row r="1407" spans="1:5" x14ac:dyDescent="0.2">
      <c r="A1407" s="49"/>
      <c r="B1407" s="49"/>
      <c r="C1407" s="49"/>
      <c r="D1407" s="49"/>
      <c r="E1407" s="49"/>
    </row>
    <row r="1408" spans="1:5" x14ac:dyDescent="0.2">
      <c r="A1408" s="49"/>
      <c r="B1408" s="49"/>
      <c r="C1408" s="49"/>
      <c r="D1408" s="49"/>
      <c r="E1408" s="49"/>
    </row>
    <row r="1409" spans="1:5" x14ac:dyDescent="0.2">
      <c r="A1409" s="49"/>
      <c r="B1409" s="49"/>
      <c r="C1409" s="49"/>
      <c r="D1409" s="49"/>
      <c r="E1409" s="49"/>
    </row>
    <row r="1410" spans="1:5" x14ac:dyDescent="0.2">
      <c r="A1410" s="49"/>
      <c r="B1410" s="49"/>
      <c r="C1410" s="49"/>
      <c r="D1410" s="49"/>
      <c r="E1410" s="49"/>
    </row>
    <row r="1411" spans="1:5" x14ac:dyDescent="0.2">
      <c r="A1411" s="49"/>
      <c r="B1411" s="49"/>
      <c r="C1411" s="49"/>
      <c r="D1411" s="49"/>
      <c r="E1411" s="49"/>
    </row>
    <row r="1412" spans="1:5" x14ac:dyDescent="0.2">
      <c r="A1412" s="49"/>
      <c r="B1412" s="49"/>
      <c r="C1412" s="49"/>
      <c r="D1412" s="49"/>
      <c r="E1412" s="49"/>
    </row>
    <row r="1413" spans="1:5" x14ac:dyDescent="0.2">
      <c r="A1413" s="49"/>
      <c r="B1413" s="49"/>
      <c r="C1413" s="49"/>
      <c r="D1413" s="49"/>
      <c r="E1413" s="49"/>
    </row>
    <row r="1414" spans="1:5" x14ac:dyDescent="0.2">
      <c r="A1414" s="49"/>
      <c r="B1414" s="49"/>
      <c r="C1414" s="49"/>
      <c r="D1414" s="49"/>
      <c r="E1414" s="49"/>
    </row>
    <row r="1415" spans="1:5" x14ac:dyDescent="0.2">
      <c r="A1415" s="49"/>
      <c r="B1415" s="49"/>
      <c r="C1415" s="49"/>
      <c r="D1415" s="49"/>
      <c r="E1415" s="49"/>
    </row>
    <row r="1416" spans="1:5" x14ac:dyDescent="0.2">
      <c r="A1416" s="49"/>
      <c r="B1416" s="49"/>
      <c r="C1416" s="49"/>
      <c r="D1416" s="49"/>
      <c r="E1416" s="49"/>
    </row>
    <row r="1417" spans="1:5" x14ac:dyDescent="0.2">
      <c r="A1417" s="49"/>
      <c r="B1417" s="49"/>
      <c r="C1417" s="49"/>
      <c r="D1417" s="49"/>
      <c r="E1417" s="49"/>
    </row>
    <row r="1418" spans="1:5" x14ac:dyDescent="0.2">
      <c r="A1418" s="49"/>
      <c r="B1418" s="49"/>
      <c r="C1418" s="49"/>
      <c r="D1418" s="49"/>
      <c r="E1418" s="49"/>
    </row>
    <row r="1419" spans="1:5" x14ac:dyDescent="0.2">
      <c r="A1419" s="49"/>
      <c r="B1419" s="49"/>
      <c r="C1419" s="49"/>
      <c r="D1419" s="49"/>
      <c r="E1419" s="49"/>
    </row>
    <row r="1420" spans="1:5" x14ac:dyDescent="0.2">
      <c r="A1420" s="49"/>
      <c r="B1420" s="49"/>
      <c r="C1420" s="49"/>
      <c r="D1420" s="49"/>
      <c r="E1420" s="49"/>
    </row>
    <row r="1421" spans="1:5" x14ac:dyDescent="0.2">
      <c r="A1421" s="49"/>
      <c r="B1421" s="49"/>
      <c r="C1421" s="49"/>
      <c r="D1421" s="49"/>
      <c r="E1421" s="49"/>
    </row>
    <row r="1422" spans="1:5" x14ac:dyDescent="0.2">
      <c r="A1422" s="49"/>
      <c r="B1422" s="49"/>
      <c r="C1422" s="49"/>
      <c r="D1422" s="49"/>
      <c r="E1422" s="49"/>
    </row>
    <row r="1423" spans="1:5" x14ac:dyDescent="0.2">
      <c r="A1423" s="49"/>
      <c r="B1423" s="49"/>
      <c r="C1423" s="49"/>
      <c r="D1423" s="49"/>
      <c r="E1423" s="49"/>
    </row>
    <row r="1424" spans="1:5" x14ac:dyDescent="0.2">
      <c r="A1424" s="49"/>
      <c r="B1424" s="49"/>
      <c r="C1424" s="49"/>
      <c r="D1424" s="49"/>
      <c r="E1424" s="49"/>
    </row>
    <row r="1425" spans="1:5" x14ac:dyDescent="0.2">
      <c r="A1425" s="49"/>
      <c r="B1425" s="49"/>
      <c r="C1425" s="49"/>
      <c r="D1425" s="49"/>
      <c r="E1425" s="49"/>
    </row>
    <row r="1426" spans="1:5" x14ac:dyDescent="0.2">
      <c r="A1426" s="49"/>
      <c r="B1426" s="49"/>
      <c r="C1426" s="49"/>
      <c r="D1426" s="49"/>
      <c r="E1426" s="49"/>
    </row>
    <row r="1427" spans="1:5" x14ac:dyDescent="0.2">
      <c r="A1427" s="49"/>
      <c r="B1427" s="49"/>
      <c r="C1427" s="49"/>
      <c r="D1427" s="49"/>
      <c r="E1427" s="49"/>
    </row>
    <row r="1428" spans="1:5" x14ac:dyDescent="0.2">
      <c r="A1428" s="49"/>
      <c r="B1428" s="49"/>
      <c r="C1428" s="49"/>
      <c r="D1428" s="49"/>
      <c r="E1428" s="49"/>
    </row>
    <row r="1429" spans="1:5" x14ac:dyDescent="0.2">
      <c r="A1429" s="49"/>
      <c r="B1429" s="49"/>
      <c r="C1429" s="49"/>
      <c r="D1429" s="49"/>
      <c r="E1429" s="49"/>
    </row>
    <row r="1430" spans="1:5" x14ac:dyDescent="0.2">
      <c r="A1430" s="49"/>
      <c r="B1430" s="49"/>
      <c r="C1430" s="49"/>
      <c r="D1430" s="49"/>
      <c r="E1430" s="49"/>
    </row>
    <row r="1431" spans="1:5" x14ac:dyDescent="0.2">
      <c r="A1431" s="49"/>
      <c r="B1431" s="49"/>
      <c r="C1431" s="49"/>
      <c r="D1431" s="49"/>
      <c r="E1431" s="49"/>
    </row>
    <row r="1432" spans="1:5" x14ac:dyDescent="0.2">
      <c r="A1432" s="49"/>
      <c r="B1432" s="49"/>
      <c r="C1432" s="49"/>
      <c r="D1432" s="49"/>
      <c r="E1432" s="49"/>
    </row>
    <row r="1433" spans="1:5" x14ac:dyDescent="0.2">
      <c r="A1433" s="49"/>
      <c r="B1433" s="49"/>
      <c r="C1433" s="49"/>
      <c r="D1433" s="49"/>
      <c r="E1433" s="49"/>
    </row>
    <row r="1434" spans="1:5" x14ac:dyDescent="0.2">
      <c r="A1434" s="49"/>
      <c r="B1434" s="49"/>
      <c r="C1434" s="49"/>
      <c r="D1434" s="49"/>
      <c r="E1434" s="49"/>
    </row>
    <row r="1435" spans="1:5" x14ac:dyDescent="0.2">
      <c r="A1435" s="49"/>
      <c r="B1435" s="49"/>
      <c r="C1435" s="49"/>
      <c r="D1435" s="49"/>
      <c r="E1435" s="49"/>
    </row>
    <row r="1436" spans="1:5" x14ac:dyDescent="0.2">
      <c r="A1436" s="49"/>
      <c r="B1436" s="49"/>
      <c r="C1436" s="49"/>
      <c r="D1436" s="49"/>
      <c r="E1436" s="49"/>
    </row>
    <row r="1437" spans="1:5" x14ac:dyDescent="0.2">
      <c r="A1437" s="49"/>
      <c r="B1437" s="49"/>
      <c r="C1437" s="49"/>
      <c r="D1437" s="49"/>
      <c r="E1437" s="49"/>
    </row>
    <row r="1438" spans="1:5" x14ac:dyDescent="0.2">
      <c r="A1438" s="49"/>
      <c r="B1438" s="49"/>
      <c r="C1438" s="49"/>
      <c r="D1438" s="49"/>
      <c r="E1438" s="49"/>
    </row>
    <row r="1439" spans="1:5" x14ac:dyDescent="0.2">
      <c r="A1439" s="49"/>
      <c r="B1439" s="49"/>
      <c r="C1439" s="49"/>
      <c r="D1439" s="49"/>
      <c r="E1439" s="49"/>
    </row>
    <row r="1440" spans="1:5" x14ac:dyDescent="0.2">
      <c r="A1440" s="49"/>
      <c r="B1440" s="49"/>
      <c r="C1440" s="49"/>
      <c r="D1440" s="49"/>
      <c r="E1440" s="49"/>
    </row>
    <row r="1441" spans="1:5" x14ac:dyDescent="0.2">
      <c r="A1441" s="49"/>
      <c r="B1441" s="49"/>
      <c r="C1441" s="49"/>
      <c r="D1441" s="49"/>
      <c r="E1441" s="49"/>
    </row>
    <row r="1442" spans="1:5" x14ac:dyDescent="0.2">
      <c r="A1442" s="49"/>
      <c r="B1442" s="49"/>
      <c r="C1442" s="49"/>
      <c r="D1442" s="49"/>
      <c r="E1442" s="49"/>
    </row>
    <row r="1443" spans="1:5" x14ac:dyDescent="0.2">
      <c r="A1443" s="49"/>
      <c r="B1443" s="49"/>
      <c r="C1443" s="49"/>
      <c r="D1443" s="49"/>
      <c r="E1443" s="49"/>
    </row>
    <row r="1444" spans="1:5" x14ac:dyDescent="0.2">
      <c r="A1444" s="49"/>
      <c r="B1444" s="49"/>
      <c r="C1444" s="49"/>
      <c r="D1444" s="49"/>
      <c r="E1444" s="49"/>
    </row>
    <row r="1445" spans="1:5" x14ac:dyDescent="0.2">
      <c r="A1445" s="49"/>
      <c r="B1445" s="49"/>
      <c r="C1445" s="49"/>
      <c r="D1445" s="49"/>
      <c r="E1445" s="49"/>
    </row>
    <row r="1446" spans="1:5" x14ac:dyDescent="0.2">
      <c r="A1446" s="49"/>
      <c r="B1446" s="49"/>
      <c r="C1446" s="49"/>
      <c r="D1446" s="49"/>
      <c r="E1446" s="49"/>
    </row>
    <row r="1447" spans="1:5" x14ac:dyDescent="0.2">
      <c r="A1447" s="49"/>
      <c r="B1447" s="49"/>
      <c r="C1447" s="49"/>
      <c r="D1447" s="49"/>
      <c r="E1447" s="49"/>
    </row>
    <row r="1448" spans="1:5" x14ac:dyDescent="0.2">
      <c r="A1448" s="49"/>
      <c r="B1448" s="49"/>
      <c r="C1448" s="49"/>
      <c r="D1448" s="49"/>
      <c r="E1448" s="49"/>
    </row>
    <row r="1449" spans="1:5" x14ac:dyDescent="0.2">
      <c r="A1449" s="49"/>
      <c r="B1449" s="49"/>
      <c r="C1449" s="49"/>
      <c r="D1449" s="49"/>
      <c r="E1449" s="49"/>
    </row>
    <row r="1450" spans="1:5" x14ac:dyDescent="0.2">
      <c r="A1450" s="49"/>
      <c r="B1450" s="49"/>
      <c r="C1450" s="49"/>
      <c r="D1450" s="49"/>
      <c r="E1450" s="49"/>
    </row>
    <row r="1451" spans="1:5" x14ac:dyDescent="0.2">
      <c r="A1451" s="49"/>
      <c r="B1451" s="49"/>
      <c r="C1451" s="49"/>
      <c r="D1451" s="49"/>
      <c r="E1451" s="49"/>
    </row>
    <row r="1452" spans="1:5" x14ac:dyDescent="0.2">
      <c r="A1452" s="49"/>
      <c r="B1452" s="49"/>
      <c r="C1452" s="49"/>
      <c r="D1452" s="49"/>
      <c r="E1452" s="49"/>
    </row>
    <row r="1453" spans="1:5" x14ac:dyDescent="0.2">
      <c r="A1453" s="49"/>
      <c r="B1453" s="49"/>
      <c r="C1453" s="49"/>
      <c r="D1453" s="49"/>
      <c r="E1453" s="49"/>
    </row>
    <row r="1454" spans="1:5" x14ac:dyDescent="0.2">
      <c r="A1454" s="49"/>
      <c r="B1454" s="49"/>
      <c r="C1454" s="49"/>
      <c r="D1454" s="49"/>
      <c r="E1454" s="49"/>
    </row>
    <row r="1455" spans="1:5" x14ac:dyDescent="0.2">
      <c r="A1455" s="49"/>
      <c r="B1455" s="49"/>
      <c r="C1455" s="49"/>
      <c r="D1455" s="49"/>
      <c r="E1455" s="49"/>
    </row>
    <row r="1456" spans="1:5" x14ac:dyDescent="0.2">
      <c r="A1456" s="49"/>
      <c r="B1456" s="49"/>
      <c r="C1456" s="49"/>
      <c r="D1456" s="49"/>
      <c r="E1456" s="49"/>
    </row>
    <row r="1457" spans="1:5" x14ac:dyDescent="0.2">
      <c r="A1457" s="49"/>
      <c r="B1457" s="49"/>
      <c r="C1457" s="49"/>
      <c r="D1457" s="49"/>
      <c r="E1457" s="49"/>
    </row>
    <row r="1458" spans="1:5" x14ac:dyDescent="0.2">
      <c r="A1458" s="49"/>
      <c r="B1458" s="49"/>
      <c r="C1458" s="49"/>
      <c r="D1458" s="49"/>
      <c r="E1458" s="49"/>
    </row>
    <row r="1459" spans="1:5" x14ac:dyDescent="0.2">
      <c r="A1459" s="49"/>
      <c r="B1459" s="49"/>
      <c r="C1459" s="49"/>
      <c r="D1459" s="49"/>
      <c r="E1459" s="49"/>
    </row>
    <row r="1460" spans="1:5" x14ac:dyDescent="0.2">
      <c r="A1460" s="49"/>
      <c r="B1460" s="49"/>
      <c r="C1460" s="49"/>
      <c r="D1460" s="49"/>
      <c r="E1460" s="49"/>
    </row>
    <row r="1461" spans="1:5" x14ac:dyDescent="0.2">
      <c r="A1461" s="49"/>
      <c r="B1461" s="49"/>
      <c r="C1461" s="49"/>
      <c r="D1461" s="49"/>
      <c r="E1461" s="49"/>
    </row>
    <row r="1462" spans="1:5" x14ac:dyDescent="0.2">
      <c r="A1462" s="49"/>
      <c r="B1462" s="49"/>
      <c r="C1462" s="49"/>
      <c r="D1462" s="49"/>
      <c r="E1462" s="49"/>
    </row>
    <row r="1463" spans="1:5" x14ac:dyDescent="0.2">
      <c r="A1463" s="49"/>
      <c r="B1463" s="49"/>
      <c r="C1463" s="49"/>
      <c r="D1463" s="49"/>
      <c r="E1463" s="49"/>
    </row>
    <row r="1464" spans="1:5" x14ac:dyDescent="0.2">
      <c r="A1464" s="49"/>
      <c r="B1464" s="49"/>
      <c r="C1464" s="49"/>
      <c r="D1464" s="49"/>
      <c r="E1464" s="49"/>
    </row>
    <row r="1465" spans="1:5" x14ac:dyDescent="0.2">
      <c r="A1465" s="49"/>
      <c r="B1465" s="49"/>
      <c r="C1465" s="49"/>
      <c r="D1465" s="49"/>
      <c r="E1465" s="49"/>
    </row>
    <row r="1466" spans="1:5" x14ac:dyDescent="0.2">
      <c r="A1466" s="49"/>
      <c r="B1466" s="49"/>
      <c r="C1466" s="49"/>
      <c r="D1466" s="49"/>
      <c r="E1466" s="49"/>
    </row>
    <row r="1467" spans="1:5" x14ac:dyDescent="0.2">
      <c r="A1467" s="49"/>
      <c r="B1467" s="49"/>
      <c r="C1467" s="49"/>
      <c r="D1467" s="49"/>
      <c r="E1467" s="49"/>
    </row>
    <row r="1468" spans="1:5" x14ac:dyDescent="0.2">
      <c r="A1468" s="49"/>
      <c r="B1468" s="49"/>
      <c r="C1468" s="49"/>
      <c r="D1468" s="49"/>
      <c r="E1468" s="49"/>
    </row>
    <row r="1469" spans="1:5" x14ac:dyDescent="0.2">
      <c r="A1469" s="49"/>
      <c r="B1469" s="49"/>
      <c r="C1469" s="49"/>
      <c r="D1469" s="49"/>
      <c r="E1469" s="49"/>
    </row>
    <row r="1470" spans="1:5" x14ac:dyDescent="0.2">
      <c r="A1470" s="49"/>
      <c r="B1470" s="49"/>
      <c r="C1470" s="49"/>
      <c r="D1470" s="49"/>
      <c r="E1470" s="49"/>
    </row>
    <row r="1471" spans="1:5" x14ac:dyDescent="0.2">
      <c r="A1471" s="49"/>
      <c r="B1471" s="49"/>
      <c r="C1471" s="49"/>
      <c r="D1471" s="49"/>
      <c r="E1471" s="49"/>
    </row>
    <row r="1472" spans="1:5" x14ac:dyDescent="0.2">
      <c r="A1472" s="49"/>
      <c r="B1472" s="49"/>
      <c r="C1472" s="49"/>
      <c r="D1472" s="49"/>
      <c r="E1472" s="49"/>
    </row>
    <row r="1473" spans="1:5" x14ac:dyDescent="0.2">
      <c r="A1473" s="49"/>
      <c r="B1473" s="49"/>
      <c r="C1473" s="49"/>
      <c r="D1473" s="49"/>
      <c r="E1473" s="49"/>
    </row>
    <row r="1474" spans="1:5" x14ac:dyDescent="0.2">
      <c r="A1474" s="49"/>
      <c r="B1474" s="49"/>
      <c r="C1474" s="49"/>
      <c r="D1474" s="49"/>
      <c r="E1474" s="49"/>
    </row>
    <row r="1475" spans="1:5" x14ac:dyDescent="0.2">
      <c r="A1475" s="49"/>
      <c r="B1475" s="49"/>
      <c r="C1475" s="49"/>
      <c r="D1475" s="49"/>
      <c r="E1475" s="49"/>
    </row>
    <row r="1476" spans="1:5" x14ac:dyDescent="0.2">
      <c r="A1476" s="49"/>
      <c r="B1476" s="49"/>
      <c r="C1476" s="49"/>
      <c r="D1476" s="49"/>
      <c r="E1476" s="49"/>
    </row>
    <row r="1477" spans="1:5" x14ac:dyDescent="0.2">
      <c r="A1477" s="49"/>
      <c r="B1477" s="49"/>
      <c r="C1477" s="49"/>
      <c r="D1477" s="49"/>
      <c r="E1477" s="49"/>
    </row>
    <row r="1478" spans="1:5" x14ac:dyDescent="0.2">
      <c r="A1478" s="49"/>
      <c r="B1478" s="49"/>
      <c r="C1478" s="49"/>
      <c r="D1478" s="49"/>
      <c r="E1478" s="49"/>
    </row>
    <row r="1479" spans="1:5" x14ac:dyDescent="0.2">
      <c r="A1479" s="49"/>
      <c r="B1479" s="49"/>
      <c r="C1479" s="49"/>
      <c r="D1479" s="49"/>
      <c r="E1479" s="49"/>
    </row>
    <row r="1480" spans="1:5" x14ac:dyDescent="0.2">
      <c r="A1480" s="49"/>
      <c r="B1480" s="49"/>
      <c r="C1480" s="49"/>
      <c r="D1480" s="49"/>
      <c r="E1480" s="49"/>
    </row>
    <row r="1481" spans="1:5" x14ac:dyDescent="0.2">
      <c r="A1481" s="49"/>
      <c r="B1481" s="49"/>
      <c r="C1481" s="49"/>
      <c r="D1481" s="49"/>
      <c r="E1481" s="49"/>
    </row>
    <row r="1482" spans="1:5" x14ac:dyDescent="0.2">
      <c r="A1482" s="49"/>
      <c r="B1482" s="49"/>
      <c r="C1482" s="49"/>
      <c r="D1482" s="49"/>
      <c r="E1482" s="49"/>
    </row>
    <row r="1483" spans="1:5" x14ac:dyDescent="0.2">
      <c r="A1483" s="49"/>
      <c r="B1483" s="49"/>
      <c r="C1483" s="49"/>
      <c r="D1483" s="49"/>
      <c r="E1483" s="49"/>
    </row>
    <row r="1484" spans="1:5" x14ac:dyDescent="0.2">
      <c r="A1484" s="49"/>
      <c r="B1484" s="49"/>
      <c r="C1484" s="49"/>
      <c r="D1484" s="49"/>
      <c r="E1484" s="49"/>
    </row>
    <row r="1485" spans="1:5" x14ac:dyDescent="0.2">
      <c r="A1485" s="49"/>
      <c r="B1485" s="49"/>
      <c r="C1485" s="49"/>
      <c r="D1485" s="49"/>
      <c r="E1485" s="49"/>
    </row>
    <row r="1486" spans="1:5" x14ac:dyDescent="0.2">
      <c r="A1486" s="49"/>
      <c r="B1486" s="49"/>
      <c r="C1486" s="49"/>
      <c r="D1486" s="49"/>
      <c r="E1486" s="49"/>
    </row>
    <row r="1487" spans="1:5" x14ac:dyDescent="0.2">
      <c r="A1487" s="49"/>
      <c r="B1487" s="49"/>
      <c r="C1487" s="49"/>
      <c r="D1487" s="49"/>
      <c r="E1487" s="49"/>
    </row>
    <row r="1488" spans="1:5" x14ac:dyDescent="0.2">
      <c r="A1488" s="49"/>
      <c r="B1488" s="49"/>
      <c r="C1488" s="49"/>
      <c r="D1488" s="49"/>
      <c r="E1488" s="49"/>
    </row>
    <row r="1489" spans="1:5" x14ac:dyDescent="0.2">
      <c r="A1489" s="49"/>
      <c r="B1489" s="49"/>
      <c r="C1489" s="49"/>
      <c r="D1489" s="49"/>
      <c r="E1489" s="49"/>
    </row>
    <row r="1490" spans="1:5" x14ac:dyDescent="0.2">
      <c r="A1490" s="49"/>
      <c r="B1490" s="49"/>
      <c r="C1490" s="49"/>
      <c r="D1490" s="49"/>
      <c r="E1490" s="49"/>
    </row>
    <row r="1491" spans="1:5" x14ac:dyDescent="0.2">
      <c r="A1491" s="49"/>
      <c r="B1491" s="49"/>
      <c r="C1491" s="49"/>
      <c r="D1491" s="49"/>
      <c r="E1491" s="49"/>
    </row>
    <row r="1492" spans="1:5" x14ac:dyDescent="0.2">
      <c r="A1492" s="49"/>
      <c r="B1492" s="49"/>
      <c r="C1492" s="49"/>
      <c r="D1492" s="49"/>
      <c r="E1492" s="49"/>
    </row>
    <row r="1493" spans="1:5" x14ac:dyDescent="0.2">
      <c r="A1493" s="49"/>
      <c r="B1493" s="49"/>
      <c r="C1493" s="49"/>
      <c r="D1493" s="49"/>
      <c r="E1493" s="49"/>
    </row>
    <row r="1494" spans="1:5" x14ac:dyDescent="0.2">
      <c r="A1494" s="49"/>
      <c r="B1494" s="49"/>
      <c r="C1494" s="49"/>
      <c r="D1494" s="49"/>
      <c r="E1494" s="49"/>
    </row>
    <row r="1495" spans="1:5" x14ac:dyDescent="0.2">
      <c r="A1495" s="49"/>
      <c r="B1495" s="49"/>
      <c r="C1495" s="49"/>
      <c r="D1495" s="49"/>
      <c r="E1495" s="49"/>
    </row>
    <row r="1496" spans="1:5" x14ac:dyDescent="0.2">
      <c r="A1496" s="49"/>
      <c r="B1496" s="49"/>
      <c r="C1496" s="49"/>
      <c r="D1496" s="49"/>
      <c r="E1496" s="49"/>
    </row>
    <row r="1497" spans="1:5" x14ac:dyDescent="0.2">
      <c r="A1497" s="49"/>
      <c r="B1497" s="49"/>
      <c r="C1497" s="49"/>
      <c r="D1497" s="49"/>
      <c r="E1497" s="49"/>
    </row>
    <row r="1498" spans="1:5" x14ac:dyDescent="0.2">
      <c r="A1498" s="49"/>
      <c r="B1498" s="49"/>
      <c r="C1498" s="49"/>
      <c r="D1498" s="49"/>
      <c r="E1498" s="49"/>
    </row>
    <row r="1499" spans="1:5" x14ac:dyDescent="0.2">
      <c r="A1499" s="49"/>
      <c r="B1499" s="49"/>
      <c r="C1499" s="49"/>
      <c r="D1499" s="49"/>
      <c r="E1499" s="49"/>
    </row>
    <row r="1500" spans="1:5" x14ac:dyDescent="0.2">
      <c r="A1500" s="49"/>
      <c r="B1500" s="49"/>
      <c r="C1500" s="49"/>
      <c r="D1500" s="49"/>
      <c r="E1500" s="49"/>
    </row>
    <row r="1501" spans="1:5" x14ac:dyDescent="0.2">
      <c r="A1501" s="49"/>
      <c r="B1501" s="49"/>
      <c r="C1501" s="49"/>
      <c r="D1501" s="49"/>
      <c r="E1501" s="49"/>
    </row>
    <row r="1502" spans="1:5" x14ac:dyDescent="0.2">
      <c r="A1502" s="49"/>
      <c r="B1502" s="49"/>
      <c r="C1502" s="49"/>
      <c r="D1502" s="49"/>
      <c r="E1502" s="49"/>
    </row>
    <row r="1503" spans="1:5" x14ac:dyDescent="0.2">
      <c r="A1503" s="49"/>
      <c r="B1503" s="49"/>
      <c r="C1503" s="49"/>
      <c r="D1503" s="49"/>
      <c r="E1503" s="49"/>
    </row>
    <row r="1504" spans="1:5" x14ac:dyDescent="0.2">
      <c r="A1504" s="49"/>
      <c r="B1504" s="49"/>
      <c r="C1504" s="49"/>
      <c r="D1504" s="49"/>
      <c r="E1504" s="49"/>
    </row>
    <row r="1505" spans="1:5" x14ac:dyDescent="0.2">
      <c r="A1505" s="49"/>
      <c r="B1505" s="49"/>
      <c r="C1505" s="49"/>
      <c r="D1505" s="49"/>
      <c r="E1505" s="49"/>
    </row>
    <row r="1506" spans="1:5" x14ac:dyDescent="0.2">
      <c r="A1506" s="49"/>
      <c r="B1506" s="49"/>
      <c r="C1506" s="49"/>
      <c r="D1506" s="49"/>
      <c r="E1506" s="49"/>
    </row>
    <row r="1507" spans="1:5" x14ac:dyDescent="0.2">
      <c r="A1507" s="49"/>
      <c r="B1507" s="49"/>
      <c r="C1507" s="49"/>
      <c r="D1507" s="49"/>
      <c r="E1507" s="49"/>
    </row>
    <row r="1508" spans="1:5" x14ac:dyDescent="0.2">
      <c r="A1508" s="49"/>
      <c r="B1508" s="49"/>
      <c r="C1508" s="49"/>
      <c r="D1508" s="49"/>
      <c r="E1508" s="49"/>
    </row>
    <row r="1509" spans="1:5" x14ac:dyDescent="0.2">
      <c r="A1509" s="49"/>
      <c r="B1509" s="49"/>
      <c r="C1509" s="49"/>
      <c r="D1509" s="49"/>
      <c r="E1509" s="49"/>
    </row>
    <row r="1510" spans="1:5" x14ac:dyDescent="0.2">
      <c r="A1510" s="49"/>
      <c r="B1510" s="49"/>
      <c r="C1510" s="49"/>
      <c r="D1510" s="49"/>
      <c r="E1510" s="49"/>
    </row>
    <row r="1511" spans="1:5" x14ac:dyDescent="0.2">
      <c r="A1511" s="49"/>
      <c r="B1511" s="49"/>
      <c r="C1511" s="49"/>
      <c r="D1511" s="49"/>
      <c r="E1511" s="49"/>
    </row>
    <row r="1512" spans="1:5" x14ac:dyDescent="0.2">
      <c r="A1512" s="49"/>
      <c r="B1512" s="49"/>
      <c r="C1512" s="49"/>
      <c r="D1512" s="49"/>
      <c r="E1512" s="49"/>
    </row>
    <row r="1513" spans="1:5" x14ac:dyDescent="0.2">
      <c r="A1513" s="49"/>
      <c r="B1513" s="49"/>
      <c r="C1513" s="49"/>
      <c r="D1513" s="49"/>
      <c r="E1513" s="49"/>
    </row>
    <row r="1514" spans="1:5" x14ac:dyDescent="0.2">
      <c r="A1514" s="49"/>
      <c r="B1514" s="49"/>
      <c r="C1514" s="49"/>
      <c r="D1514" s="49"/>
      <c r="E1514" s="49"/>
    </row>
    <row r="1515" spans="1:5" x14ac:dyDescent="0.2">
      <c r="A1515" s="49"/>
      <c r="B1515" s="49"/>
      <c r="C1515" s="49"/>
      <c r="D1515" s="49"/>
      <c r="E1515" s="49"/>
    </row>
    <row r="1516" spans="1:5" x14ac:dyDescent="0.2">
      <c r="A1516" s="49"/>
      <c r="B1516" s="49"/>
      <c r="C1516" s="49"/>
      <c r="D1516" s="49"/>
      <c r="E1516" s="49"/>
    </row>
    <row r="1517" spans="1:5" x14ac:dyDescent="0.2">
      <c r="A1517" s="49"/>
      <c r="B1517" s="49"/>
      <c r="C1517" s="49"/>
      <c r="D1517" s="49"/>
      <c r="E1517" s="49"/>
    </row>
    <row r="1518" spans="1:5" x14ac:dyDescent="0.2">
      <c r="A1518" s="49"/>
      <c r="B1518" s="49"/>
      <c r="C1518" s="49"/>
      <c r="D1518" s="49"/>
      <c r="E1518" s="49"/>
    </row>
    <row r="1519" spans="1:5" x14ac:dyDescent="0.2">
      <c r="A1519" s="49"/>
      <c r="B1519" s="49"/>
      <c r="C1519" s="49"/>
      <c r="D1519" s="49"/>
      <c r="E1519" s="49"/>
    </row>
    <row r="1520" spans="1:5" x14ac:dyDescent="0.2">
      <c r="A1520" s="49"/>
      <c r="B1520" s="49"/>
      <c r="C1520" s="49"/>
      <c r="D1520" s="49"/>
      <c r="E1520" s="49"/>
    </row>
    <row r="1521" spans="1:5" x14ac:dyDescent="0.2">
      <c r="A1521" s="49"/>
      <c r="B1521" s="49"/>
      <c r="C1521" s="49"/>
      <c r="D1521" s="49"/>
      <c r="E1521" s="49"/>
    </row>
    <row r="1522" spans="1:5" x14ac:dyDescent="0.2">
      <c r="A1522" s="49"/>
      <c r="B1522" s="49"/>
      <c r="C1522" s="49"/>
      <c r="D1522" s="49"/>
      <c r="E1522" s="49"/>
    </row>
    <row r="1523" spans="1:5" x14ac:dyDescent="0.2">
      <c r="A1523" s="49"/>
      <c r="B1523" s="49"/>
      <c r="C1523" s="49"/>
      <c r="D1523" s="49"/>
      <c r="E1523" s="49"/>
    </row>
    <row r="1524" spans="1:5" x14ac:dyDescent="0.2">
      <c r="A1524" s="49"/>
      <c r="B1524" s="49"/>
      <c r="C1524" s="49"/>
      <c r="D1524" s="49"/>
      <c r="E1524" s="49"/>
    </row>
    <row r="1525" spans="1:5" x14ac:dyDescent="0.2">
      <c r="A1525" s="49"/>
      <c r="B1525" s="49"/>
      <c r="C1525" s="49"/>
      <c r="D1525" s="49"/>
      <c r="E1525" s="49"/>
    </row>
    <row r="1526" spans="1:5" x14ac:dyDescent="0.2">
      <c r="A1526" s="49"/>
      <c r="B1526" s="49"/>
      <c r="C1526" s="49"/>
      <c r="D1526" s="49"/>
      <c r="E1526" s="49"/>
    </row>
    <row r="1527" spans="1:5" x14ac:dyDescent="0.2">
      <c r="A1527" s="49"/>
      <c r="B1527" s="49"/>
      <c r="C1527" s="49"/>
      <c r="D1527" s="49"/>
      <c r="E1527" s="49"/>
    </row>
    <row r="1528" spans="1:5" x14ac:dyDescent="0.2">
      <c r="A1528" s="49"/>
      <c r="B1528" s="49"/>
      <c r="C1528" s="49"/>
      <c r="D1528" s="49"/>
      <c r="E1528" s="49"/>
    </row>
    <row r="1529" spans="1:5" x14ac:dyDescent="0.2">
      <c r="A1529" s="49"/>
      <c r="B1529" s="49"/>
      <c r="C1529" s="49"/>
      <c r="D1529" s="49"/>
      <c r="E1529" s="49"/>
    </row>
    <row r="1530" spans="1:5" x14ac:dyDescent="0.2">
      <c r="A1530" s="49"/>
      <c r="B1530" s="49"/>
      <c r="C1530" s="49"/>
      <c r="D1530" s="49"/>
      <c r="E1530" s="49"/>
    </row>
    <row r="1531" spans="1:5" x14ac:dyDescent="0.2">
      <c r="A1531" s="49"/>
      <c r="B1531" s="49"/>
      <c r="C1531" s="49"/>
      <c r="D1531" s="49"/>
      <c r="E1531" s="49"/>
    </row>
    <row r="1532" spans="1:5" x14ac:dyDescent="0.2">
      <c r="A1532" s="49"/>
      <c r="B1532" s="49"/>
      <c r="C1532" s="49"/>
      <c r="D1532" s="49"/>
      <c r="E1532" s="49"/>
    </row>
    <row r="1533" spans="1:5" x14ac:dyDescent="0.2">
      <c r="A1533" s="49"/>
      <c r="B1533" s="49"/>
      <c r="C1533" s="49"/>
      <c r="D1533" s="49"/>
      <c r="E1533" s="49"/>
    </row>
    <row r="1534" spans="1:5" x14ac:dyDescent="0.2">
      <c r="A1534" s="49"/>
      <c r="B1534" s="49"/>
      <c r="C1534" s="49"/>
      <c r="D1534" s="49"/>
      <c r="E1534" s="49"/>
    </row>
    <row r="1535" spans="1:5" x14ac:dyDescent="0.2">
      <c r="A1535" s="49"/>
      <c r="B1535" s="49"/>
      <c r="C1535" s="49"/>
      <c r="D1535" s="49"/>
      <c r="E1535" s="49"/>
    </row>
    <row r="1536" spans="1:5" x14ac:dyDescent="0.2">
      <c r="A1536" s="49"/>
      <c r="B1536" s="49"/>
      <c r="C1536" s="49"/>
      <c r="D1536" s="49"/>
      <c r="E1536" s="49"/>
    </row>
    <row r="1537" spans="1:5" x14ac:dyDescent="0.2">
      <c r="A1537" s="49"/>
      <c r="B1537" s="49"/>
      <c r="C1537" s="49"/>
      <c r="D1537" s="49"/>
      <c r="E1537" s="49"/>
    </row>
    <row r="1538" spans="1:5" x14ac:dyDescent="0.2">
      <c r="A1538" s="49"/>
      <c r="B1538" s="49"/>
      <c r="C1538" s="49"/>
      <c r="D1538" s="49"/>
      <c r="E1538" s="49"/>
    </row>
    <row r="1539" spans="1:5" x14ac:dyDescent="0.2">
      <c r="A1539" s="49"/>
      <c r="B1539" s="49"/>
      <c r="C1539" s="49"/>
      <c r="D1539" s="49"/>
      <c r="E1539" s="49"/>
    </row>
    <row r="1540" spans="1:5" x14ac:dyDescent="0.2">
      <c r="A1540" s="49"/>
      <c r="B1540" s="49"/>
      <c r="C1540" s="49"/>
      <c r="D1540" s="49"/>
      <c r="E1540" s="49"/>
    </row>
    <row r="1541" spans="1:5" x14ac:dyDescent="0.2">
      <c r="A1541" s="49"/>
      <c r="B1541" s="49"/>
      <c r="C1541" s="49"/>
      <c r="D1541" s="49"/>
      <c r="E1541" s="49"/>
    </row>
    <row r="1542" spans="1:5" x14ac:dyDescent="0.2">
      <c r="A1542" s="49"/>
      <c r="B1542" s="49"/>
      <c r="C1542" s="49"/>
      <c r="D1542" s="49"/>
      <c r="E1542" s="49"/>
    </row>
    <row r="1543" spans="1:5" x14ac:dyDescent="0.2">
      <c r="A1543" s="49"/>
      <c r="B1543" s="49"/>
      <c r="C1543" s="49"/>
      <c r="D1543" s="49"/>
      <c r="E1543" s="49"/>
    </row>
    <row r="1544" spans="1:5" x14ac:dyDescent="0.2">
      <c r="A1544" s="49"/>
      <c r="B1544" s="49"/>
      <c r="C1544" s="49"/>
      <c r="D1544" s="49"/>
      <c r="E1544" s="49"/>
    </row>
    <row r="1545" spans="1:5" x14ac:dyDescent="0.2">
      <c r="A1545" s="49"/>
      <c r="B1545" s="49"/>
      <c r="C1545" s="49"/>
      <c r="D1545" s="49"/>
      <c r="E1545" s="49"/>
    </row>
    <row r="1546" spans="1:5" x14ac:dyDescent="0.2">
      <c r="A1546" s="49"/>
      <c r="B1546" s="49"/>
      <c r="C1546" s="49"/>
      <c r="D1546" s="49"/>
      <c r="E1546" s="49"/>
    </row>
    <row r="1547" spans="1:5" x14ac:dyDescent="0.2">
      <c r="A1547" s="49"/>
      <c r="B1547" s="49"/>
      <c r="C1547" s="49"/>
      <c r="D1547" s="49"/>
      <c r="E1547" s="49"/>
    </row>
    <row r="1548" spans="1:5" x14ac:dyDescent="0.2">
      <c r="A1548" s="49"/>
      <c r="B1548" s="49"/>
      <c r="C1548" s="49"/>
      <c r="D1548" s="49"/>
      <c r="E1548" s="49"/>
    </row>
    <row r="1549" spans="1:5" x14ac:dyDescent="0.2">
      <c r="A1549" s="49"/>
      <c r="B1549" s="49"/>
      <c r="C1549" s="49"/>
      <c r="D1549" s="49"/>
      <c r="E1549" s="49"/>
    </row>
    <row r="1550" spans="1:5" x14ac:dyDescent="0.2">
      <c r="A1550" s="49"/>
      <c r="B1550" s="49"/>
      <c r="C1550" s="49"/>
      <c r="D1550" s="49"/>
      <c r="E1550" s="49"/>
    </row>
    <row r="1551" spans="1:5" x14ac:dyDescent="0.2">
      <c r="A1551" s="49"/>
      <c r="B1551" s="49"/>
      <c r="C1551" s="49"/>
      <c r="D1551" s="49"/>
      <c r="E1551" s="49"/>
    </row>
    <row r="1552" spans="1:5" x14ac:dyDescent="0.2">
      <c r="A1552" s="49"/>
      <c r="B1552" s="49"/>
      <c r="C1552" s="49"/>
      <c r="D1552" s="49"/>
      <c r="E1552" s="49"/>
    </row>
    <row r="1553" spans="1:5" x14ac:dyDescent="0.2">
      <c r="A1553" s="49"/>
      <c r="B1553" s="49"/>
      <c r="C1553" s="49"/>
      <c r="D1553" s="49"/>
      <c r="E1553" s="49"/>
    </row>
    <row r="1554" spans="1:5" x14ac:dyDescent="0.2">
      <c r="A1554" s="49"/>
      <c r="B1554" s="49"/>
      <c r="C1554" s="49"/>
      <c r="D1554" s="49"/>
      <c r="E1554" s="49"/>
    </row>
    <row r="1555" spans="1:5" x14ac:dyDescent="0.2">
      <c r="A1555" s="49"/>
      <c r="B1555" s="49"/>
      <c r="C1555" s="49"/>
      <c r="D1555" s="49"/>
      <c r="E1555" s="49"/>
    </row>
    <row r="1556" spans="1:5" x14ac:dyDescent="0.2">
      <c r="A1556" s="49"/>
      <c r="B1556" s="49"/>
      <c r="C1556" s="49"/>
      <c r="D1556" s="49"/>
      <c r="E1556" s="49"/>
    </row>
    <row r="1557" spans="1:5" x14ac:dyDescent="0.2">
      <c r="A1557" s="49"/>
      <c r="B1557" s="49"/>
      <c r="C1557" s="49"/>
      <c r="D1557" s="49"/>
      <c r="E1557" s="49"/>
    </row>
    <row r="1558" spans="1:5" x14ac:dyDescent="0.2">
      <c r="A1558" s="49"/>
      <c r="B1558" s="49"/>
      <c r="C1558" s="49"/>
      <c r="D1558" s="49"/>
      <c r="E1558" s="49"/>
    </row>
    <row r="1559" spans="1:5" x14ac:dyDescent="0.2">
      <c r="A1559" s="49"/>
      <c r="B1559" s="49"/>
      <c r="C1559" s="49"/>
      <c r="D1559" s="49"/>
      <c r="E1559" s="49"/>
    </row>
    <row r="1560" spans="1:5" x14ac:dyDescent="0.2">
      <c r="A1560" s="49"/>
      <c r="B1560" s="49"/>
      <c r="C1560" s="49"/>
      <c r="D1560" s="49"/>
      <c r="E1560" s="49"/>
    </row>
    <row r="1561" spans="1:5" x14ac:dyDescent="0.2">
      <c r="A1561" s="49"/>
      <c r="B1561" s="49"/>
      <c r="C1561" s="49"/>
      <c r="D1561" s="49"/>
      <c r="E1561" s="49"/>
    </row>
    <row r="1562" spans="1:5" x14ac:dyDescent="0.2">
      <c r="A1562" s="49"/>
      <c r="B1562" s="49"/>
      <c r="C1562" s="49"/>
      <c r="D1562" s="49"/>
      <c r="E1562" s="49"/>
    </row>
    <row r="1563" spans="1:5" x14ac:dyDescent="0.2">
      <c r="A1563" s="49"/>
      <c r="B1563" s="49"/>
      <c r="C1563" s="49"/>
      <c r="D1563" s="49"/>
      <c r="E1563" s="49"/>
    </row>
    <row r="1564" spans="1:5" x14ac:dyDescent="0.2">
      <c r="A1564" s="49"/>
      <c r="B1564" s="49"/>
      <c r="C1564" s="49"/>
      <c r="D1564" s="49"/>
      <c r="E1564" s="49"/>
    </row>
    <row r="1565" spans="1:5" x14ac:dyDescent="0.2">
      <c r="A1565" s="49"/>
      <c r="B1565" s="49"/>
      <c r="C1565" s="49"/>
      <c r="D1565" s="49"/>
      <c r="E1565" s="49"/>
    </row>
    <row r="1566" spans="1:5" x14ac:dyDescent="0.2">
      <c r="A1566" s="49"/>
      <c r="B1566" s="49"/>
      <c r="C1566" s="49"/>
      <c r="D1566" s="49"/>
      <c r="E1566" s="49"/>
    </row>
    <row r="1567" spans="1:5" x14ac:dyDescent="0.2">
      <c r="A1567" s="49"/>
      <c r="B1567" s="49"/>
      <c r="C1567" s="49"/>
      <c r="D1567" s="49"/>
      <c r="E1567" s="49"/>
    </row>
    <row r="1568" spans="1:5" x14ac:dyDescent="0.2">
      <c r="A1568" s="49"/>
      <c r="B1568" s="49"/>
      <c r="C1568" s="49"/>
      <c r="D1568" s="49"/>
      <c r="E1568" s="49"/>
    </row>
    <row r="1569" spans="1:5" x14ac:dyDescent="0.2">
      <c r="A1569" s="49"/>
      <c r="B1569" s="49"/>
      <c r="C1569" s="49"/>
      <c r="D1569" s="49"/>
      <c r="E1569" s="49"/>
    </row>
    <row r="1570" spans="1:5" x14ac:dyDescent="0.2">
      <c r="A1570" s="49"/>
      <c r="B1570" s="49"/>
      <c r="C1570" s="49"/>
      <c r="D1570" s="49"/>
      <c r="E1570" s="49"/>
    </row>
    <row r="1571" spans="1:5" x14ac:dyDescent="0.2">
      <c r="A1571" s="49"/>
      <c r="B1571" s="49"/>
      <c r="C1571" s="49"/>
      <c r="D1571" s="49"/>
      <c r="E1571" s="49"/>
    </row>
    <row r="1572" spans="1:5" x14ac:dyDescent="0.2">
      <c r="A1572" s="49"/>
      <c r="B1572" s="49"/>
      <c r="C1572" s="49"/>
      <c r="D1572" s="49"/>
      <c r="E1572" s="49"/>
    </row>
    <row r="1573" spans="1:5" x14ac:dyDescent="0.2">
      <c r="A1573" s="49"/>
      <c r="B1573" s="49"/>
      <c r="C1573" s="49"/>
      <c r="D1573" s="49"/>
      <c r="E1573" s="49"/>
    </row>
    <row r="1574" spans="1:5" x14ac:dyDescent="0.2">
      <c r="A1574" s="49"/>
      <c r="B1574" s="49"/>
      <c r="C1574" s="49"/>
      <c r="D1574" s="49"/>
      <c r="E1574" s="49"/>
    </row>
    <row r="1575" spans="1:5" x14ac:dyDescent="0.2">
      <c r="A1575" s="49"/>
      <c r="B1575" s="49"/>
      <c r="C1575" s="49"/>
      <c r="D1575" s="49"/>
      <c r="E1575" s="49"/>
    </row>
    <row r="1576" spans="1:5" x14ac:dyDescent="0.2">
      <c r="A1576" s="49"/>
      <c r="B1576" s="49"/>
      <c r="C1576" s="49"/>
      <c r="D1576" s="49"/>
      <c r="E1576" s="49"/>
    </row>
    <row r="1577" spans="1:5" x14ac:dyDescent="0.2">
      <c r="A1577" s="49"/>
      <c r="B1577" s="49"/>
      <c r="C1577" s="49"/>
      <c r="D1577" s="49"/>
      <c r="E1577" s="49"/>
    </row>
    <row r="1578" spans="1:5" x14ac:dyDescent="0.2">
      <c r="A1578" s="49"/>
      <c r="B1578" s="49"/>
      <c r="C1578" s="49"/>
      <c r="D1578" s="49"/>
      <c r="E1578" s="49"/>
    </row>
    <row r="1579" spans="1:5" x14ac:dyDescent="0.2">
      <c r="A1579" s="49"/>
      <c r="B1579" s="49"/>
      <c r="C1579" s="49"/>
      <c r="D1579" s="49"/>
      <c r="E1579" s="49"/>
    </row>
    <row r="1580" spans="1:5" x14ac:dyDescent="0.2">
      <c r="A1580" s="49"/>
      <c r="B1580" s="49"/>
      <c r="C1580" s="49"/>
      <c r="D1580" s="49"/>
      <c r="E1580" s="49"/>
    </row>
    <row r="1581" spans="1:5" x14ac:dyDescent="0.2">
      <c r="A1581" s="49"/>
      <c r="B1581" s="49"/>
      <c r="C1581" s="49"/>
      <c r="D1581" s="49"/>
      <c r="E1581" s="49"/>
    </row>
    <row r="1582" spans="1:5" x14ac:dyDescent="0.2">
      <c r="A1582" s="49"/>
      <c r="B1582" s="49"/>
      <c r="C1582" s="49"/>
      <c r="D1582" s="49"/>
      <c r="E1582" s="49"/>
    </row>
    <row r="1583" spans="1:5" x14ac:dyDescent="0.2">
      <c r="A1583" s="49"/>
      <c r="B1583" s="49"/>
      <c r="C1583" s="49"/>
      <c r="D1583" s="49"/>
      <c r="E1583" s="49"/>
    </row>
    <row r="1584" spans="1:5" x14ac:dyDescent="0.2">
      <c r="A1584" s="49"/>
      <c r="B1584" s="49"/>
      <c r="C1584" s="49"/>
      <c r="D1584" s="49"/>
      <c r="E1584" s="49"/>
    </row>
    <row r="1585" spans="1:5" x14ac:dyDescent="0.2">
      <c r="A1585" s="49"/>
      <c r="B1585" s="49"/>
      <c r="C1585" s="49"/>
      <c r="D1585" s="49"/>
      <c r="E1585" s="49"/>
    </row>
    <row r="1586" spans="1:5" x14ac:dyDescent="0.2">
      <c r="A1586" s="49"/>
      <c r="B1586" s="49"/>
      <c r="C1586" s="49"/>
      <c r="D1586" s="49"/>
      <c r="E1586" s="49"/>
    </row>
    <row r="1587" spans="1:5" x14ac:dyDescent="0.2">
      <c r="A1587" s="49"/>
      <c r="B1587" s="49"/>
      <c r="C1587" s="49"/>
      <c r="D1587" s="49"/>
      <c r="E1587" s="49"/>
    </row>
    <row r="1588" spans="1:5" x14ac:dyDescent="0.2">
      <c r="A1588" s="49"/>
      <c r="B1588" s="49"/>
      <c r="C1588" s="49"/>
      <c r="D1588" s="49"/>
      <c r="E1588" s="49"/>
    </row>
    <row r="1589" spans="1:5" x14ac:dyDescent="0.2">
      <c r="A1589" s="49"/>
      <c r="B1589" s="49"/>
      <c r="C1589" s="49"/>
      <c r="D1589" s="49"/>
      <c r="E1589" s="49"/>
    </row>
    <row r="1590" spans="1:5" x14ac:dyDescent="0.2">
      <c r="A1590" s="49"/>
      <c r="B1590" s="49"/>
      <c r="C1590" s="49"/>
      <c r="D1590" s="49"/>
      <c r="E1590" s="49"/>
    </row>
    <row r="1591" spans="1:5" x14ac:dyDescent="0.2">
      <c r="A1591" s="49"/>
      <c r="B1591" s="49"/>
      <c r="C1591" s="49"/>
      <c r="D1591" s="49"/>
      <c r="E1591" s="49"/>
    </row>
    <row r="1592" spans="1:5" x14ac:dyDescent="0.2">
      <c r="A1592" s="49"/>
      <c r="B1592" s="49"/>
      <c r="C1592" s="49"/>
      <c r="D1592" s="49"/>
      <c r="E1592" s="49"/>
    </row>
    <row r="1593" spans="1:5" x14ac:dyDescent="0.2">
      <c r="A1593" s="49"/>
      <c r="B1593" s="49"/>
      <c r="C1593" s="49"/>
      <c r="D1593" s="49"/>
      <c r="E1593" s="49"/>
    </row>
    <row r="1594" spans="1:5" x14ac:dyDescent="0.2">
      <c r="A1594" s="49"/>
      <c r="B1594" s="49"/>
      <c r="C1594" s="49"/>
      <c r="D1594" s="49"/>
      <c r="E1594" s="49"/>
    </row>
    <row r="1595" spans="1:5" x14ac:dyDescent="0.2">
      <c r="A1595" s="49"/>
      <c r="B1595" s="49"/>
      <c r="C1595" s="49"/>
      <c r="D1595" s="49"/>
      <c r="E1595" s="49"/>
    </row>
    <row r="1596" spans="1:5" x14ac:dyDescent="0.2">
      <c r="A1596" s="49"/>
      <c r="B1596" s="49"/>
      <c r="C1596" s="49"/>
      <c r="D1596" s="49"/>
      <c r="E1596" s="49"/>
    </row>
    <row r="1597" spans="1:5" x14ac:dyDescent="0.2">
      <c r="A1597" s="49"/>
      <c r="B1597" s="49"/>
      <c r="C1597" s="49"/>
      <c r="D1597" s="49"/>
      <c r="E1597" s="49"/>
    </row>
    <row r="1598" spans="1:5" x14ac:dyDescent="0.2">
      <c r="A1598" s="49"/>
      <c r="B1598" s="49"/>
      <c r="C1598" s="49"/>
      <c r="D1598" s="49"/>
      <c r="E1598" s="49"/>
    </row>
    <row r="1599" spans="1:5" x14ac:dyDescent="0.2">
      <c r="A1599" s="49"/>
      <c r="B1599" s="49"/>
      <c r="C1599" s="49"/>
      <c r="D1599" s="49"/>
      <c r="E1599" s="49"/>
    </row>
    <row r="1600" spans="1:5" x14ac:dyDescent="0.2">
      <c r="A1600" s="49"/>
      <c r="B1600" s="49"/>
      <c r="C1600" s="49"/>
      <c r="D1600" s="49"/>
      <c r="E1600" s="49"/>
    </row>
    <row r="1601" spans="1:5" x14ac:dyDescent="0.2">
      <c r="A1601" s="49"/>
      <c r="B1601" s="49"/>
      <c r="C1601" s="49"/>
      <c r="D1601" s="49"/>
      <c r="E1601" s="49"/>
    </row>
    <row r="1602" spans="1:5" x14ac:dyDescent="0.2">
      <c r="A1602" s="49"/>
      <c r="B1602" s="49"/>
      <c r="C1602" s="49"/>
      <c r="D1602" s="49"/>
      <c r="E1602" s="49"/>
    </row>
    <row r="1603" spans="1:5" x14ac:dyDescent="0.2">
      <c r="A1603" s="49"/>
      <c r="B1603" s="49"/>
      <c r="C1603" s="49"/>
      <c r="D1603" s="49"/>
      <c r="E1603" s="49"/>
    </row>
    <row r="1604" spans="1:5" x14ac:dyDescent="0.2">
      <c r="A1604" s="49"/>
      <c r="B1604" s="49"/>
      <c r="C1604" s="49"/>
      <c r="D1604" s="49"/>
      <c r="E1604" s="49"/>
    </row>
    <row r="1605" spans="1:5" x14ac:dyDescent="0.2">
      <c r="A1605" s="49"/>
      <c r="B1605" s="49"/>
      <c r="C1605" s="49"/>
      <c r="D1605" s="49"/>
      <c r="E1605" s="49"/>
    </row>
    <row r="1606" spans="1:5" x14ac:dyDescent="0.2">
      <c r="A1606" s="49"/>
      <c r="B1606" s="49"/>
      <c r="C1606" s="49"/>
      <c r="D1606" s="49"/>
      <c r="E1606" s="49"/>
    </row>
    <row r="1607" spans="1:5" x14ac:dyDescent="0.2">
      <c r="A1607" s="49"/>
      <c r="B1607" s="49"/>
      <c r="C1607" s="49"/>
      <c r="D1607" s="49"/>
      <c r="E1607" s="49"/>
    </row>
    <row r="1608" spans="1:5" x14ac:dyDescent="0.2">
      <c r="A1608" s="49"/>
      <c r="B1608" s="49"/>
      <c r="C1608" s="49"/>
      <c r="D1608" s="49"/>
      <c r="E1608" s="49"/>
    </row>
    <row r="1609" spans="1:5" x14ac:dyDescent="0.2">
      <c r="A1609" s="49"/>
      <c r="B1609" s="49"/>
      <c r="C1609" s="49"/>
      <c r="D1609" s="49"/>
      <c r="E1609" s="49"/>
    </row>
    <row r="1610" spans="1:5" x14ac:dyDescent="0.2">
      <c r="A1610" s="49"/>
      <c r="B1610" s="49"/>
      <c r="C1610" s="49"/>
      <c r="D1610" s="49"/>
      <c r="E1610" s="49"/>
    </row>
    <row r="1611" spans="1:5" x14ac:dyDescent="0.2">
      <c r="A1611" s="49"/>
      <c r="B1611" s="49"/>
      <c r="C1611" s="49"/>
      <c r="D1611" s="49"/>
      <c r="E1611" s="49"/>
    </row>
    <row r="1612" spans="1:5" x14ac:dyDescent="0.2">
      <c r="A1612" s="49"/>
      <c r="B1612" s="49"/>
      <c r="C1612" s="49"/>
      <c r="D1612" s="49"/>
      <c r="E1612" s="49"/>
    </row>
    <row r="1613" spans="1:5" x14ac:dyDescent="0.2">
      <c r="A1613" s="49"/>
      <c r="B1613" s="49"/>
      <c r="C1613" s="49"/>
      <c r="D1613" s="49"/>
      <c r="E1613" s="49"/>
    </row>
    <row r="1614" spans="1:5" x14ac:dyDescent="0.2">
      <c r="A1614" s="49"/>
      <c r="B1614" s="49"/>
      <c r="C1614" s="49"/>
      <c r="D1614" s="49"/>
      <c r="E1614" s="49"/>
    </row>
    <row r="1615" spans="1:5" x14ac:dyDescent="0.2">
      <c r="A1615" s="49"/>
      <c r="B1615" s="49"/>
      <c r="C1615" s="49"/>
      <c r="D1615" s="49"/>
      <c r="E1615" s="49"/>
    </row>
    <row r="1616" spans="1:5" x14ac:dyDescent="0.2">
      <c r="A1616" s="49"/>
      <c r="B1616" s="49"/>
      <c r="C1616" s="49"/>
      <c r="D1616" s="49"/>
      <c r="E1616" s="49"/>
    </row>
    <row r="1617" spans="1:5" x14ac:dyDescent="0.2">
      <c r="A1617" s="49"/>
      <c r="B1617" s="49"/>
      <c r="C1617" s="49"/>
      <c r="D1617" s="49"/>
      <c r="E1617" s="49"/>
    </row>
    <row r="1618" spans="1:5" x14ac:dyDescent="0.2">
      <c r="A1618" s="49"/>
      <c r="B1618" s="49"/>
      <c r="C1618" s="49"/>
      <c r="D1618" s="49"/>
      <c r="E1618" s="49"/>
    </row>
    <row r="1619" spans="1:5" x14ac:dyDescent="0.2">
      <c r="A1619" s="49"/>
      <c r="B1619" s="49"/>
      <c r="C1619" s="49"/>
      <c r="D1619" s="49"/>
      <c r="E1619" s="49"/>
    </row>
    <row r="1620" spans="1:5" x14ac:dyDescent="0.2">
      <c r="A1620" s="49"/>
      <c r="B1620" s="49"/>
      <c r="C1620" s="49"/>
      <c r="D1620" s="49"/>
      <c r="E1620" s="49"/>
    </row>
    <row r="1621" spans="1:5" x14ac:dyDescent="0.2">
      <c r="A1621" s="49"/>
      <c r="B1621" s="49"/>
      <c r="C1621" s="49"/>
      <c r="D1621" s="49"/>
      <c r="E1621" s="49"/>
    </row>
    <row r="1622" spans="1:5" x14ac:dyDescent="0.2">
      <c r="A1622" s="49"/>
      <c r="B1622" s="49"/>
      <c r="C1622" s="49"/>
      <c r="D1622" s="49"/>
      <c r="E1622" s="49"/>
    </row>
    <row r="1623" spans="1:5" x14ac:dyDescent="0.2">
      <c r="A1623" s="49"/>
      <c r="B1623" s="49"/>
      <c r="C1623" s="49"/>
      <c r="D1623" s="49"/>
      <c r="E1623" s="49"/>
    </row>
    <row r="1624" spans="1:5" x14ac:dyDescent="0.2">
      <c r="A1624" s="49"/>
      <c r="B1624" s="49"/>
      <c r="C1624" s="49"/>
      <c r="D1624" s="49"/>
      <c r="E1624" s="49"/>
    </row>
    <row r="1625" spans="1:5" x14ac:dyDescent="0.2">
      <c r="A1625" s="49"/>
      <c r="B1625" s="49"/>
      <c r="C1625" s="49"/>
      <c r="D1625" s="49"/>
      <c r="E1625" s="49"/>
    </row>
    <row r="1626" spans="1:5" x14ac:dyDescent="0.2">
      <c r="A1626" s="49"/>
      <c r="B1626" s="49"/>
      <c r="C1626" s="49"/>
      <c r="D1626" s="49"/>
      <c r="E1626" s="49"/>
    </row>
    <row r="1627" spans="1:5" x14ac:dyDescent="0.2">
      <c r="A1627" s="49"/>
      <c r="B1627" s="49"/>
      <c r="C1627" s="49"/>
      <c r="D1627" s="49"/>
      <c r="E1627" s="49"/>
    </row>
    <row r="1628" spans="1:5" x14ac:dyDescent="0.2">
      <c r="A1628" s="49"/>
      <c r="B1628" s="49"/>
      <c r="C1628" s="49"/>
      <c r="D1628" s="49"/>
      <c r="E1628" s="49"/>
    </row>
    <row r="1629" spans="1:5" x14ac:dyDescent="0.2">
      <c r="A1629" s="49"/>
      <c r="B1629" s="49"/>
      <c r="C1629" s="49"/>
      <c r="D1629" s="49"/>
      <c r="E1629" s="49"/>
    </row>
    <row r="1630" spans="1:5" x14ac:dyDescent="0.2">
      <c r="A1630" s="49"/>
      <c r="B1630" s="49"/>
      <c r="C1630" s="49"/>
      <c r="D1630" s="49"/>
      <c r="E1630" s="49"/>
    </row>
    <row r="1631" spans="1:5" x14ac:dyDescent="0.2">
      <c r="A1631" s="49"/>
      <c r="B1631" s="49"/>
      <c r="C1631" s="49"/>
      <c r="D1631" s="49"/>
      <c r="E1631" s="49"/>
    </row>
    <row r="1632" spans="1:5" x14ac:dyDescent="0.2">
      <c r="A1632" s="49"/>
      <c r="B1632" s="49"/>
      <c r="C1632" s="49"/>
      <c r="D1632" s="49"/>
      <c r="E1632" s="49"/>
    </row>
    <row r="1633" spans="1:5" x14ac:dyDescent="0.2">
      <c r="A1633" s="49"/>
      <c r="B1633" s="49"/>
      <c r="C1633" s="49"/>
      <c r="D1633" s="49"/>
      <c r="E1633" s="49"/>
    </row>
    <row r="1634" spans="1:5" x14ac:dyDescent="0.2">
      <c r="A1634" s="49"/>
      <c r="B1634" s="49"/>
      <c r="C1634" s="49"/>
      <c r="D1634" s="49"/>
      <c r="E1634" s="49"/>
    </row>
    <row r="1635" spans="1:5" x14ac:dyDescent="0.2">
      <c r="A1635" s="49"/>
      <c r="B1635" s="49"/>
      <c r="C1635" s="49"/>
      <c r="D1635" s="49"/>
      <c r="E1635" s="49"/>
    </row>
    <row r="1636" spans="1:5" x14ac:dyDescent="0.2">
      <c r="A1636" s="49"/>
      <c r="B1636" s="49"/>
      <c r="C1636" s="49"/>
      <c r="D1636" s="49"/>
      <c r="E1636" s="49"/>
    </row>
    <row r="1637" spans="1:5" x14ac:dyDescent="0.2">
      <c r="A1637" s="49"/>
      <c r="B1637" s="49"/>
      <c r="C1637" s="49"/>
      <c r="D1637" s="49"/>
      <c r="E1637" s="49"/>
    </row>
    <row r="1638" spans="1:5" x14ac:dyDescent="0.2">
      <c r="A1638" s="49"/>
      <c r="B1638" s="49"/>
      <c r="C1638" s="49"/>
      <c r="D1638" s="49"/>
      <c r="E1638" s="49"/>
    </row>
    <row r="1639" spans="1:5" x14ac:dyDescent="0.2">
      <c r="A1639" s="49"/>
      <c r="B1639" s="49"/>
      <c r="C1639" s="49"/>
      <c r="D1639" s="49"/>
      <c r="E1639" s="49"/>
    </row>
    <row r="1640" spans="1:5" x14ac:dyDescent="0.2">
      <c r="A1640" s="49"/>
      <c r="B1640" s="49"/>
      <c r="C1640" s="49"/>
      <c r="D1640" s="49"/>
      <c r="E1640" s="49"/>
    </row>
    <row r="1641" spans="1:5" x14ac:dyDescent="0.2">
      <c r="A1641" s="49"/>
      <c r="B1641" s="49"/>
      <c r="C1641" s="49"/>
      <c r="D1641" s="49"/>
      <c r="E1641" s="49"/>
    </row>
    <row r="1642" spans="1:5" x14ac:dyDescent="0.2">
      <c r="A1642" s="49"/>
      <c r="B1642" s="49"/>
      <c r="C1642" s="49"/>
      <c r="D1642" s="49"/>
      <c r="E1642" s="49"/>
    </row>
    <row r="1643" spans="1:5" x14ac:dyDescent="0.2">
      <c r="A1643" s="49"/>
      <c r="B1643" s="49"/>
      <c r="C1643" s="49"/>
      <c r="D1643" s="49"/>
      <c r="E1643" s="49"/>
    </row>
    <row r="1644" spans="1:5" x14ac:dyDescent="0.2">
      <c r="A1644" s="49"/>
      <c r="B1644" s="49"/>
      <c r="C1644" s="49"/>
      <c r="D1644" s="49"/>
      <c r="E1644" s="49"/>
    </row>
    <row r="1645" spans="1:5" x14ac:dyDescent="0.2">
      <c r="A1645" s="49"/>
      <c r="B1645" s="49"/>
      <c r="C1645" s="49"/>
      <c r="D1645" s="49"/>
      <c r="E1645" s="49"/>
    </row>
    <row r="1646" spans="1:5" x14ac:dyDescent="0.2">
      <c r="A1646" s="49"/>
      <c r="B1646" s="49"/>
      <c r="C1646" s="49"/>
      <c r="D1646" s="49"/>
      <c r="E1646" s="49"/>
    </row>
    <row r="1647" spans="1:5" x14ac:dyDescent="0.2">
      <c r="A1647" s="49"/>
      <c r="B1647" s="49"/>
      <c r="C1647" s="49"/>
      <c r="D1647" s="49"/>
      <c r="E1647" s="49"/>
    </row>
    <row r="1648" spans="1:5" x14ac:dyDescent="0.2">
      <c r="A1648" s="49"/>
      <c r="B1648" s="49"/>
      <c r="C1648" s="49"/>
      <c r="D1648" s="49"/>
      <c r="E1648" s="49"/>
    </row>
    <row r="1649" spans="1:5" x14ac:dyDescent="0.2">
      <c r="A1649" s="49"/>
      <c r="B1649" s="49"/>
      <c r="C1649" s="49"/>
      <c r="D1649" s="49"/>
      <c r="E1649" s="49"/>
    </row>
    <row r="1650" spans="1:5" x14ac:dyDescent="0.2">
      <c r="A1650" s="49"/>
      <c r="B1650" s="49"/>
      <c r="C1650" s="49"/>
      <c r="D1650" s="49"/>
      <c r="E1650" s="49"/>
    </row>
    <row r="1651" spans="1:5" x14ac:dyDescent="0.2">
      <c r="A1651" s="49"/>
      <c r="B1651" s="49"/>
      <c r="C1651" s="49"/>
      <c r="D1651" s="49"/>
      <c r="E1651" s="49"/>
    </row>
    <row r="1652" spans="1:5" x14ac:dyDescent="0.2">
      <c r="A1652" s="49"/>
      <c r="B1652" s="49"/>
      <c r="C1652" s="49"/>
      <c r="D1652" s="49"/>
      <c r="E1652" s="49"/>
    </row>
    <row r="1653" spans="1:5" x14ac:dyDescent="0.2">
      <c r="A1653" s="49"/>
      <c r="B1653" s="49"/>
      <c r="C1653" s="49"/>
      <c r="D1653" s="49"/>
      <c r="E1653" s="49"/>
    </row>
    <row r="1654" spans="1:5" x14ac:dyDescent="0.2">
      <c r="A1654" s="49"/>
      <c r="B1654" s="49"/>
      <c r="C1654" s="49"/>
      <c r="D1654" s="49"/>
      <c r="E1654" s="49"/>
    </row>
    <row r="1655" spans="1:5" x14ac:dyDescent="0.2">
      <c r="A1655" s="49"/>
      <c r="B1655" s="49"/>
      <c r="C1655" s="49"/>
      <c r="D1655" s="49"/>
      <c r="E1655" s="49"/>
    </row>
    <row r="1656" spans="1:5" x14ac:dyDescent="0.2">
      <c r="A1656" s="49"/>
      <c r="B1656" s="49"/>
      <c r="C1656" s="49"/>
      <c r="D1656" s="49"/>
      <c r="E1656" s="49"/>
    </row>
    <row r="1657" spans="1:5" x14ac:dyDescent="0.2">
      <c r="A1657" s="49"/>
      <c r="B1657" s="49"/>
      <c r="C1657" s="49"/>
      <c r="D1657" s="49"/>
      <c r="E1657" s="49"/>
    </row>
    <row r="1658" spans="1:5" x14ac:dyDescent="0.2">
      <c r="A1658" s="49"/>
      <c r="B1658" s="49"/>
      <c r="C1658" s="49"/>
      <c r="D1658" s="49"/>
      <c r="E1658" s="49"/>
    </row>
    <row r="1659" spans="1:5" x14ac:dyDescent="0.2">
      <c r="A1659" s="49"/>
      <c r="B1659" s="49"/>
      <c r="C1659" s="49"/>
      <c r="D1659" s="49"/>
      <c r="E1659" s="49"/>
    </row>
    <row r="1660" spans="1:5" x14ac:dyDescent="0.2">
      <c r="A1660" s="49"/>
      <c r="B1660" s="49"/>
      <c r="C1660" s="49"/>
      <c r="D1660" s="49"/>
      <c r="E1660" s="49"/>
    </row>
    <row r="1661" spans="1:5" x14ac:dyDescent="0.2">
      <c r="A1661" s="49"/>
      <c r="B1661" s="49"/>
      <c r="C1661" s="49"/>
      <c r="D1661" s="49"/>
      <c r="E1661" s="49"/>
    </row>
    <row r="1662" spans="1:5" x14ac:dyDescent="0.2">
      <c r="A1662" s="49"/>
      <c r="B1662" s="49"/>
      <c r="C1662" s="49"/>
      <c r="D1662" s="49"/>
      <c r="E1662" s="49"/>
    </row>
    <row r="1663" spans="1:5" x14ac:dyDescent="0.2">
      <c r="A1663" s="49"/>
      <c r="B1663" s="49"/>
      <c r="C1663" s="49"/>
      <c r="D1663" s="49"/>
      <c r="E1663" s="49"/>
    </row>
    <row r="1664" spans="1:5" x14ac:dyDescent="0.2">
      <c r="A1664" s="49"/>
      <c r="B1664" s="49"/>
      <c r="C1664" s="49"/>
      <c r="D1664" s="49"/>
      <c r="E1664" s="49"/>
    </row>
    <row r="1665" spans="1:5" x14ac:dyDescent="0.2">
      <c r="A1665" s="49"/>
      <c r="B1665" s="49"/>
      <c r="C1665" s="49"/>
      <c r="D1665" s="49"/>
      <c r="E1665" s="49"/>
    </row>
    <row r="1666" spans="1:5" x14ac:dyDescent="0.2">
      <c r="A1666" s="49"/>
      <c r="B1666" s="49"/>
      <c r="C1666" s="49"/>
      <c r="D1666" s="49"/>
      <c r="E1666" s="49"/>
    </row>
    <row r="1667" spans="1:5" x14ac:dyDescent="0.2">
      <c r="A1667" s="49"/>
      <c r="B1667" s="49"/>
      <c r="C1667" s="49"/>
      <c r="D1667" s="49"/>
      <c r="E1667" s="49"/>
    </row>
    <row r="1668" spans="1:5" x14ac:dyDescent="0.2">
      <c r="A1668" s="49"/>
      <c r="B1668" s="49"/>
      <c r="C1668" s="49"/>
      <c r="D1668" s="49"/>
      <c r="E1668" s="49"/>
    </row>
    <row r="1669" spans="1:5" x14ac:dyDescent="0.2">
      <c r="A1669" s="49"/>
      <c r="B1669" s="49"/>
      <c r="C1669" s="49"/>
      <c r="D1669" s="49"/>
      <c r="E1669" s="49"/>
    </row>
    <row r="1670" spans="1:5" x14ac:dyDescent="0.2">
      <c r="A1670" s="49"/>
      <c r="B1670" s="49"/>
      <c r="C1670" s="49"/>
      <c r="D1670" s="49"/>
      <c r="E1670" s="49"/>
    </row>
    <row r="1671" spans="1:5" x14ac:dyDescent="0.2">
      <c r="A1671" s="49"/>
      <c r="B1671" s="49"/>
      <c r="C1671" s="49"/>
      <c r="D1671" s="49"/>
      <c r="E1671" s="49"/>
    </row>
    <row r="1672" spans="1:5" x14ac:dyDescent="0.2">
      <c r="A1672" s="49"/>
      <c r="B1672" s="49"/>
      <c r="C1672" s="49"/>
      <c r="D1672" s="49"/>
      <c r="E1672" s="49"/>
    </row>
    <row r="1673" spans="1:5" x14ac:dyDescent="0.2">
      <c r="A1673" s="49"/>
      <c r="B1673" s="49"/>
      <c r="C1673" s="49"/>
      <c r="D1673" s="49"/>
      <c r="E1673" s="49"/>
    </row>
    <row r="1674" spans="1:5" x14ac:dyDescent="0.2">
      <c r="A1674" s="49"/>
      <c r="B1674" s="49"/>
      <c r="C1674" s="49"/>
      <c r="D1674" s="49"/>
      <c r="E1674" s="49"/>
    </row>
    <row r="1675" spans="1:5" x14ac:dyDescent="0.2">
      <c r="A1675" s="49"/>
      <c r="B1675" s="49"/>
      <c r="C1675" s="49"/>
      <c r="D1675" s="49"/>
      <c r="E1675" s="49"/>
    </row>
    <row r="1676" spans="1:5" x14ac:dyDescent="0.2">
      <c r="A1676" s="49"/>
      <c r="B1676" s="49"/>
      <c r="C1676" s="49"/>
      <c r="D1676" s="49"/>
      <c r="E1676" s="49"/>
    </row>
    <row r="1677" spans="1:5" x14ac:dyDescent="0.2">
      <c r="A1677" s="49"/>
      <c r="B1677" s="49"/>
      <c r="C1677" s="49"/>
      <c r="D1677" s="49"/>
      <c r="E1677" s="49"/>
    </row>
    <row r="1678" spans="1:5" x14ac:dyDescent="0.2">
      <c r="A1678" s="49"/>
      <c r="B1678" s="49"/>
      <c r="C1678" s="49"/>
      <c r="D1678" s="49"/>
      <c r="E1678" s="49"/>
    </row>
    <row r="1679" spans="1:5" x14ac:dyDescent="0.2">
      <c r="A1679" s="49"/>
      <c r="B1679" s="49"/>
      <c r="C1679" s="49"/>
      <c r="D1679" s="49"/>
      <c r="E1679" s="49"/>
    </row>
    <row r="1680" spans="1:5" x14ac:dyDescent="0.2">
      <c r="A1680" s="49"/>
      <c r="B1680" s="49"/>
      <c r="C1680" s="49"/>
      <c r="D1680" s="49"/>
      <c r="E1680" s="49"/>
    </row>
    <row r="1681" spans="1:5" x14ac:dyDescent="0.2">
      <c r="A1681" s="49"/>
      <c r="B1681" s="49"/>
      <c r="C1681" s="49"/>
      <c r="D1681" s="49"/>
      <c r="E1681" s="49"/>
    </row>
    <row r="1682" spans="1:5" x14ac:dyDescent="0.2">
      <c r="A1682" s="49"/>
      <c r="B1682" s="49"/>
      <c r="C1682" s="49"/>
      <c r="D1682" s="49"/>
      <c r="E1682" s="49"/>
    </row>
    <row r="1683" spans="1:5" x14ac:dyDescent="0.2">
      <c r="A1683" s="49"/>
      <c r="B1683" s="49"/>
      <c r="C1683" s="49"/>
      <c r="D1683" s="49"/>
      <c r="E1683" s="49"/>
    </row>
    <row r="1684" spans="1:5" x14ac:dyDescent="0.2">
      <c r="A1684" s="49"/>
      <c r="B1684" s="49"/>
      <c r="C1684" s="49"/>
      <c r="D1684" s="49"/>
      <c r="E1684" s="49"/>
    </row>
    <row r="1685" spans="1:5" x14ac:dyDescent="0.2">
      <c r="A1685" s="49"/>
      <c r="B1685" s="49"/>
      <c r="C1685" s="49"/>
      <c r="D1685" s="49"/>
      <c r="E1685" s="49"/>
    </row>
    <row r="1686" spans="1:5" x14ac:dyDescent="0.2">
      <c r="A1686" s="49"/>
      <c r="B1686" s="49"/>
      <c r="C1686" s="49"/>
      <c r="D1686" s="49"/>
      <c r="E1686" s="49"/>
    </row>
    <row r="1687" spans="1:5" x14ac:dyDescent="0.2">
      <c r="A1687" s="49"/>
      <c r="B1687" s="49"/>
      <c r="C1687" s="49"/>
      <c r="D1687" s="49"/>
      <c r="E1687" s="49"/>
    </row>
    <row r="1688" spans="1:5" x14ac:dyDescent="0.2">
      <c r="A1688" s="49"/>
      <c r="B1688" s="49"/>
      <c r="C1688" s="49"/>
      <c r="D1688" s="49"/>
      <c r="E1688" s="49"/>
    </row>
    <row r="1689" spans="1:5" x14ac:dyDescent="0.2">
      <c r="A1689" s="49"/>
      <c r="B1689" s="49"/>
      <c r="C1689" s="49"/>
      <c r="D1689" s="49"/>
      <c r="E1689" s="49"/>
    </row>
    <row r="1690" spans="1:5" x14ac:dyDescent="0.2">
      <c r="A1690" s="49"/>
      <c r="B1690" s="49"/>
      <c r="C1690" s="49"/>
      <c r="D1690" s="49"/>
      <c r="E1690" s="49"/>
    </row>
    <row r="1691" spans="1:5" x14ac:dyDescent="0.2">
      <c r="A1691" s="49"/>
      <c r="B1691" s="49"/>
      <c r="C1691" s="49"/>
      <c r="D1691" s="49"/>
      <c r="E1691" s="49"/>
    </row>
    <row r="1692" spans="1:5" x14ac:dyDescent="0.2">
      <c r="A1692" s="49"/>
      <c r="B1692" s="49"/>
      <c r="C1692" s="49"/>
      <c r="D1692" s="49"/>
      <c r="E1692" s="49"/>
    </row>
    <row r="1693" spans="1:5" x14ac:dyDescent="0.2">
      <c r="A1693" s="49"/>
      <c r="B1693" s="49"/>
      <c r="C1693" s="49"/>
      <c r="D1693" s="49"/>
      <c r="E1693" s="49"/>
    </row>
    <row r="1694" spans="1:5" x14ac:dyDescent="0.2">
      <c r="A1694" s="49"/>
      <c r="B1694" s="49"/>
      <c r="C1694" s="49"/>
      <c r="D1694" s="49"/>
      <c r="E1694" s="49"/>
    </row>
    <row r="1695" spans="1:5" x14ac:dyDescent="0.2">
      <c r="A1695" s="49"/>
      <c r="B1695" s="49"/>
      <c r="C1695" s="49"/>
      <c r="D1695" s="49"/>
      <c r="E1695" s="49"/>
    </row>
    <row r="1696" spans="1:5" x14ac:dyDescent="0.2">
      <c r="A1696" s="49"/>
      <c r="B1696" s="49"/>
      <c r="C1696" s="49"/>
      <c r="D1696" s="49"/>
      <c r="E1696" s="49"/>
    </row>
    <row r="1697" spans="1:5" x14ac:dyDescent="0.2">
      <c r="A1697" s="49"/>
      <c r="B1697" s="49"/>
      <c r="C1697" s="49"/>
      <c r="D1697" s="49"/>
      <c r="E1697" s="49"/>
    </row>
    <row r="1698" spans="1:5" x14ac:dyDescent="0.2">
      <c r="A1698" s="49"/>
      <c r="B1698" s="49"/>
      <c r="C1698" s="49"/>
      <c r="D1698" s="49"/>
      <c r="E1698" s="49"/>
    </row>
    <row r="1699" spans="1:5" x14ac:dyDescent="0.2">
      <c r="A1699" s="49"/>
      <c r="B1699" s="49"/>
      <c r="C1699" s="49"/>
      <c r="D1699" s="49"/>
      <c r="E1699" s="49"/>
    </row>
    <row r="1700" spans="1:5" x14ac:dyDescent="0.2">
      <c r="A1700" s="49"/>
      <c r="B1700" s="49"/>
      <c r="C1700" s="49"/>
      <c r="D1700" s="49"/>
      <c r="E1700" s="49"/>
    </row>
    <row r="1701" spans="1:5" x14ac:dyDescent="0.2">
      <c r="A1701" s="49"/>
      <c r="B1701" s="49"/>
      <c r="C1701" s="49"/>
      <c r="D1701" s="49"/>
      <c r="E1701" s="49"/>
    </row>
    <row r="1702" spans="1:5" x14ac:dyDescent="0.2">
      <c r="A1702" s="49"/>
      <c r="B1702" s="49"/>
      <c r="C1702" s="49"/>
      <c r="D1702" s="49"/>
      <c r="E1702" s="49"/>
    </row>
    <row r="1703" spans="1:5" x14ac:dyDescent="0.2">
      <c r="A1703" s="49"/>
      <c r="B1703" s="49"/>
      <c r="C1703" s="49"/>
      <c r="D1703" s="49"/>
      <c r="E1703" s="49"/>
    </row>
    <row r="1704" spans="1:5" x14ac:dyDescent="0.2">
      <c r="A1704" s="49"/>
      <c r="B1704" s="49"/>
      <c r="C1704" s="49"/>
      <c r="D1704" s="49"/>
      <c r="E1704" s="49"/>
    </row>
    <row r="1705" spans="1:5" x14ac:dyDescent="0.2">
      <c r="A1705" s="49"/>
      <c r="B1705" s="49"/>
      <c r="C1705" s="49"/>
      <c r="D1705" s="49"/>
      <c r="E1705" s="49"/>
    </row>
    <row r="1706" spans="1:5" x14ac:dyDescent="0.2">
      <c r="A1706" s="49"/>
      <c r="B1706" s="49"/>
      <c r="C1706" s="49"/>
      <c r="D1706" s="49"/>
      <c r="E1706" s="49"/>
    </row>
    <row r="1707" spans="1:5" x14ac:dyDescent="0.2">
      <c r="A1707" s="49"/>
      <c r="B1707" s="49"/>
      <c r="C1707" s="49"/>
      <c r="D1707" s="49"/>
      <c r="E1707" s="49"/>
    </row>
    <row r="1708" spans="1:5" x14ac:dyDescent="0.2">
      <c r="A1708" s="49"/>
      <c r="B1708" s="49"/>
      <c r="C1708" s="49"/>
      <c r="D1708" s="49"/>
      <c r="E1708" s="49"/>
    </row>
    <row r="1709" spans="1:5" x14ac:dyDescent="0.2">
      <c r="A1709" s="49"/>
      <c r="B1709" s="49"/>
      <c r="C1709" s="49"/>
      <c r="D1709" s="49"/>
      <c r="E1709" s="49"/>
    </row>
    <row r="1710" spans="1:5" x14ac:dyDescent="0.2">
      <c r="A1710" s="49"/>
      <c r="B1710" s="49"/>
      <c r="C1710" s="49"/>
      <c r="D1710" s="49"/>
      <c r="E1710" s="49"/>
    </row>
    <row r="1711" spans="1:5" x14ac:dyDescent="0.2">
      <c r="A1711" s="49"/>
      <c r="B1711" s="49"/>
      <c r="C1711" s="49"/>
      <c r="D1711" s="49"/>
      <c r="E1711" s="49"/>
    </row>
    <row r="1712" spans="1:5" x14ac:dyDescent="0.2">
      <c r="A1712" s="49"/>
      <c r="B1712" s="49"/>
      <c r="C1712" s="49"/>
      <c r="D1712" s="49"/>
      <c r="E1712" s="49"/>
    </row>
    <row r="1713" spans="1:5" x14ac:dyDescent="0.2">
      <c r="A1713" s="49"/>
      <c r="B1713" s="49"/>
      <c r="C1713" s="49"/>
      <c r="D1713" s="49"/>
      <c r="E1713" s="49"/>
    </row>
    <row r="1714" spans="1:5" x14ac:dyDescent="0.2">
      <c r="A1714" s="49"/>
      <c r="B1714" s="49"/>
      <c r="C1714" s="49"/>
      <c r="D1714" s="49"/>
      <c r="E1714" s="49"/>
    </row>
    <row r="1715" spans="1:5" x14ac:dyDescent="0.2">
      <c r="A1715" s="49"/>
      <c r="B1715" s="49"/>
      <c r="C1715" s="49"/>
      <c r="D1715" s="49"/>
      <c r="E1715" s="49"/>
    </row>
    <row r="1716" spans="1:5" x14ac:dyDescent="0.2">
      <c r="A1716" s="49"/>
      <c r="B1716" s="49"/>
      <c r="C1716" s="49"/>
      <c r="D1716" s="49"/>
      <c r="E1716" s="49"/>
    </row>
    <row r="1717" spans="1:5" x14ac:dyDescent="0.2">
      <c r="A1717" s="49"/>
      <c r="B1717" s="49"/>
      <c r="C1717" s="49"/>
      <c r="D1717" s="49"/>
      <c r="E1717" s="49"/>
    </row>
    <row r="1718" spans="1:5" x14ac:dyDescent="0.2">
      <c r="A1718" s="49"/>
      <c r="B1718" s="49"/>
      <c r="C1718" s="49"/>
      <c r="D1718" s="49"/>
      <c r="E1718" s="49"/>
    </row>
    <row r="1719" spans="1:5" x14ac:dyDescent="0.2">
      <c r="A1719" s="49"/>
      <c r="B1719" s="49"/>
      <c r="C1719" s="49"/>
      <c r="D1719" s="49"/>
      <c r="E1719" s="49"/>
    </row>
    <row r="1720" spans="1:5" x14ac:dyDescent="0.2">
      <c r="A1720" s="49"/>
      <c r="B1720" s="49"/>
      <c r="C1720" s="49"/>
      <c r="D1720" s="49"/>
      <c r="E1720" s="49"/>
    </row>
    <row r="1721" spans="1:5" x14ac:dyDescent="0.2">
      <c r="A1721" s="49"/>
      <c r="B1721" s="49"/>
      <c r="C1721" s="49"/>
      <c r="D1721" s="49"/>
      <c r="E1721" s="49"/>
    </row>
    <row r="1722" spans="1:5" x14ac:dyDescent="0.2">
      <c r="A1722" s="49"/>
      <c r="B1722" s="49"/>
      <c r="C1722" s="49"/>
      <c r="D1722" s="49"/>
      <c r="E1722" s="49"/>
    </row>
    <row r="1723" spans="1:5" x14ac:dyDescent="0.2">
      <c r="A1723" s="49"/>
      <c r="B1723" s="49"/>
      <c r="C1723" s="49"/>
      <c r="D1723" s="49"/>
      <c r="E1723" s="49"/>
    </row>
    <row r="1724" spans="1:5" x14ac:dyDescent="0.2">
      <c r="A1724" s="49"/>
      <c r="B1724" s="49"/>
      <c r="C1724" s="49"/>
      <c r="D1724" s="49"/>
      <c r="E1724" s="49"/>
    </row>
    <row r="1725" spans="1:5" x14ac:dyDescent="0.2">
      <c r="A1725" s="49"/>
      <c r="B1725" s="49"/>
      <c r="C1725" s="49"/>
      <c r="D1725" s="49"/>
      <c r="E1725" s="49"/>
    </row>
    <row r="1726" spans="1:5" x14ac:dyDescent="0.2">
      <c r="A1726" s="49"/>
      <c r="B1726" s="49"/>
      <c r="C1726" s="49"/>
      <c r="D1726" s="49"/>
      <c r="E1726" s="49"/>
    </row>
    <row r="1727" spans="1:5" x14ac:dyDescent="0.2">
      <c r="A1727" s="49"/>
      <c r="B1727" s="49"/>
      <c r="C1727" s="49"/>
      <c r="D1727" s="49"/>
      <c r="E1727" s="49"/>
    </row>
    <row r="1728" spans="1:5" x14ac:dyDescent="0.2">
      <c r="A1728" s="49"/>
      <c r="B1728" s="49"/>
      <c r="C1728" s="49"/>
      <c r="D1728" s="49"/>
      <c r="E1728" s="49"/>
    </row>
    <row r="1729" spans="1:5" x14ac:dyDescent="0.2">
      <c r="A1729" s="49"/>
      <c r="B1729" s="49"/>
      <c r="C1729" s="49"/>
      <c r="D1729" s="49"/>
      <c r="E1729" s="49"/>
    </row>
    <row r="1730" spans="1:5" x14ac:dyDescent="0.2">
      <c r="A1730" s="49"/>
      <c r="B1730" s="49"/>
      <c r="C1730" s="49"/>
      <c r="D1730" s="49"/>
      <c r="E1730" s="49"/>
    </row>
    <row r="1731" spans="1:5" x14ac:dyDescent="0.2">
      <c r="A1731" s="49"/>
      <c r="B1731" s="49"/>
      <c r="C1731" s="49"/>
      <c r="D1731" s="49"/>
      <c r="E1731" s="49"/>
    </row>
    <row r="1732" spans="1:5" x14ac:dyDescent="0.2">
      <c r="A1732" s="49"/>
      <c r="B1732" s="49"/>
      <c r="C1732" s="49"/>
      <c r="D1732" s="49"/>
      <c r="E1732" s="49"/>
    </row>
    <row r="1733" spans="1:5" x14ac:dyDescent="0.2">
      <c r="A1733" s="49"/>
      <c r="B1733" s="49"/>
      <c r="C1733" s="49"/>
      <c r="D1733" s="49"/>
      <c r="E1733" s="49"/>
    </row>
    <row r="1734" spans="1:5" x14ac:dyDescent="0.2">
      <c r="A1734" s="49"/>
      <c r="B1734" s="49"/>
      <c r="C1734" s="49"/>
      <c r="D1734" s="49"/>
      <c r="E1734" s="49"/>
    </row>
    <row r="1735" spans="1:5" x14ac:dyDescent="0.2">
      <c r="A1735" s="49"/>
      <c r="B1735" s="49"/>
      <c r="C1735" s="49"/>
      <c r="D1735" s="49"/>
      <c r="E1735" s="49"/>
    </row>
    <row r="1736" spans="1:5" x14ac:dyDescent="0.2">
      <c r="A1736" s="49"/>
      <c r="B1736" s="49"/>
      <c r="C1736" s="49"/>
      <c r="D1736" s="49"/>
      <c r="E1736" s="49"/>
    </row>
    <row r="1737" spans="1:5" x14ac:dyDescent="0.2">
      <c r="A1737" s="49"/>
      <c r="B1737" s="49"/>
      <c r="C1737" s="49"/>
      <c r="D1737" s="49"/>
      <c r="E1737" s="49"/>
    </row>
    <row r="1738" spans="1:5" x14ac:dyDescent="0.2">
      <c r="A1738" s="49"/>
      <c r="B1738" s="49"/>
      <c r="C1738" s="49"/>
      <c r="D1738" s="49"/>
      <c r="E1738" s="49"/>
    </row>
    <row r="1739" spans="1:5" x14ac:dyDescent="0.2">
      <c r="A1739" s="49"/>
      <c r="B1739" s="49"/>
      <c r="C1739" s="49"/>
      <c r="D1739" s="49"/>
      <c r="E1739" s="49"/>
    </row>
    <row r="1740" spans="1:5" x14ac:dyDescent="0.2">
      <c r="A1740" s="49"/>
      <c r="B1740" s="49"/>
      <c r="C1740" s="49"/>
      <c r="D1740" s="49"/>
      <c r="E1740" s="49"/>
    </row>
    <row r="1741" spans="1:5" x14ac:dyDescent="0.2">
      <c r="A1741" s="49"/>
      <c r="B1741" s="49"/>
      <c r="C1741" s="49"/>
      <c r="D1741" s="49"/>
      <c r="E1741" s="49"/>
    </row>
    <row r="1742" spans="1:5" x14ac:dyDescent="0.2">
      <c r="A1742" s="49"/>
      <c r="B1742" s="49"/>
      <c r="C1742" s="49"/>
      <c r="D1742" s="49"/>
      <c r="E1742" s="49"/>
    </row>
    <row r="1743" spans="1:5" x14ac:dyDescent="0.2">
      <c r="A1743" s="49"/>
      <c r="B1743" s="49"/>
      <c r="C1743" s="49"/>
      <c r="D1743" s="49"/>
      <c r="E1743" s="49"/>
    </row>
    <row r="1744" spans="1:5" x14ac:dyDescent="0.2">
      <c r="A1744" s="49"/>
      <c r="B1744" s="49"/>
      <c r="C1744" s="49"/>
      <c r="D1744" s="49"/>
      <c r="E1744" s="49"/>
    </row>
    <row r="1745" spans="1:5" x14ac:dyDescent="0.2">
      <c r="A1745" s="49"/>
      <c r="B1745" s="49"/>
      <c r="C1745" s="49"/>
      <c r="D1745" s="49"/>
      <c r="E1745" s="49"/>
    </row>
    <row r="1746" spans="1:5" x14ac:dyDescent="0.2">
      <c r="A1746" s="49"/>
      <c r="B1746" s="49"/>
      <c r="C1746" s="49"/>
      <c r="D1746" s="49"/>
      <c r="E1746" s="49"/>
    </row>
    <row r="1747" spans="1:5" x14ac:dyDescent="0.2">
      <c r="A1747" s="49"/>
      <c r="B1747" s="49"/>
      <c r="C1747" s="49"/>
      <c r="D1747" s="49"/>
      <c r="E1747" s="49"/>
    </row>
    <row r="1748" spans="1:5" x14ac:dyDescent="0.2">
      <c r="A1748" s="49"/>
      <c r="B1748" s="49"/>
      <c r="C1748" s="49"/>
      <c r="D1748" s="49"/>
      <c r="E1748" s="49"/>
    </row>
    <row r="1749" spans="1:5" x14ac:dyDescent="0.2">
      <c r="A1749" s="49"/>
      <c r="B1749" s="49"/>
      <c r="C1749" s="49"/>
      <c r="D1749" s="49"/>
      <c r="E1749" s="49"/>
    </row>
    <row r="1750" spans="1:5" x14ac:dyDescent="0.2">
      <c r="A1750" s="49"/>
      <c r="B1750" s="49"/>
      <c r="C1750" s="49"/>
      <c r="D1750" s="49"/>
      <c r="E1750" s="49"/>
    </row>
    <row r="1751" spans="1:5" x14ac:dyDescent="0.2">
      <c r="A1751" s="49"/>
      <c r="B1751" s="49"/>
      <c r="C1751" s="49"/>
      <c r="D1751" s="49"/>
      <c r="E1751" s="49"/>
    </row>
    <row r="1752" spans="1:5" x14ac:dyDescent="0.2">
      <c r="A1752" s="49"/>
      <c r="B1752" s="49"/>
      <c r="C1752" s="49"/>
      <c r="D1752" s="49"/>
      <c r="E1752" s="49"/>
    </row>
    <row r="1753" spans="1:5" x14ac:dyDescent="0.2">
      <c r="A1753" s="49"/>
      <c r="B1753" s="49"/>
      <c r="C1753" s="49"/>
      <c r="D1753" s="49"/>
      <c r="E1753" s="49"/>
    </row>
    <row r="1754" spans="1:5" x14ac:dyDescent="0.2">
      <c r="A1754" s="49"/>
      <c r="B1754" s="49"/>
      <c r="C1754" s="49"/>
      <c r="D1754" s="49"/>
      <c r="E1754" s="49"/>
    </row>
    <row r="1755" spans="1:5" x14ac:dyDescent="0.2">
      <c r="A1755" s="49"/>
      <c r="B1755" s="49"/>
      <c r="C1755" s="49"/>
      <c r="D1755" s="49"/>
      <c r="E1755" s="49"/>
    </row>
    <row r="1756" spans="1:5" x14ac:dyDescent="0.2">
      <c r="A1756" s="49"/>
      <c r="B1756" s="49"/>
      <c r="C1756" s="49"/>
      <c r="D1756" s="49"/>
      <c r="E1756" s="49"/>
    </row>
    <row r="1757" spans="1:5" x14ac:dyDescent="0.2">
      <c r="A1757" s="49"/>
      <c r="B1757" s="49"/>
      <c r="C1757" s="49"/>
      <c r="D1757" s="49"/>
      <c r="E1757" s="49"/>
    </row>
    <row r="1758" spans="1:5" x14ac:dyDescent="0.2">
      <c r="A1758" s="49"/>
      <c r="B1758" s="49"/>
      <c r="C1758" s="49"/>
      <c r="D1758" s="49"/>
      <c r="E1758" s="49"/>
    </row>
    <row r="1759" spans="1:5" x14ac:dyDescent="0.2">
      <c r="A1759" s="49"/>
      <c r="B1759" s="49"/>
      <c r="C1759" s="49"/>
      <c r="D1759" s="49"/>
      <c r="E1759" s="49"/>
    </row>
    <row r="1760" spans="1:5" x14ac:dyDescent="0.2">
      <c r="A1760" s="49"/>
      <c r="B1760" s="49"/>
      <c r="C1760" s="49"/>
      <c r="D1760" s="49"/>
      <c r="E1760" s="49"/>
    </row>
    <row r="1761" spans="1:5" x14ac:dyDescent="0.2">
      <c r="A1761" s="49"/>
      <c r="B1761" s="49"/>
      <c r="C1761" s="49"/>
      <c r="D1761" s="49"/>
      <c r="E1761" s="49"/>
    </row>
    <row r="1762" spans="1:5" x14ac:dyDescent="0.2">
      <c r="A1762" s="49"/>
      <c r="B1762" s="49"/>
      <c r="C1762" s="49"/>
      <c r="D1762" s="49"/>
      <c r="E1762" s="49"/>
    </row>
    <row r="1763" spans="1:5" x14ac:dyDescent="0.2">
      <c r="A1763" s="49"/>
      <c r="B1763" s="49"/>
      <c r="C1763" s="49"/>
      <c r="D1763" s="49"/>
      <c r="E1763" s="49"/>
    </row>
    <row r="1764" spans="1:5" x14ac:dyDescent="0.2">
      <c r="A1764" s="49"/>
      <c r="B1764" s="49"/>
      <c r="C1764" s="49"/>
      <c r="D1764" s="49"/>
      <c r="E1764" s="49"/>
    </row>
    <row r="1765" spans="1:5" x14ac:dyDescent="0.2">
      <c r="A1765" s="49"/>
      <c r="B1765" s="49"/>
      <c r="C1765" s="49"/>
      <c r="D1765" s="49"/>
      <c r="E1765" s="49"/>
    </row>
    <row r="1766" spans="1:5" x14ac:dyDescent="0.2">
      <c r="A1766" s="49"/>
      <c r="B1766" s="49"/>
      <c r="C1766" s="49"/>
      <c r="D1766" s="49"/>
      <c r="E1766" s="49"/>
    </row>
    <row r="1767" spans="1:5" x14ac:dyDescent="0.2">
      <c r="A1767" s="49"/>
      <c r="B1767" s="49"/>
      <c r="C1767" s="49"/>
      <c r="D1767" s="49"/>
      <c r="E1767" s="49"/>
    </row>
    <row r="1768" spans="1:5" x14ac:dyDescent="0.2">
      <c r="A1768" s="49"/>
      <c r="B1768" s="49"/>
      <c r="C1768" s="49"/>
      <c r="D1768" s="49"/>
      <c r="E1768" s="49"/>
    </row>
    <row r="1769" spans="1:5" x14ac:dyDescent="0.2">
      <c r="A1769" s="49"/>
      <c r="B1769" s="49"/>
      <c r="C1769" s="49"/>
      <c r="D1769" s="49"/>
      <c r="E1769" s="49"/>
    </row>
    <row r="1770" spans="1:5" x14ac:dyDescent="0.2">
      <c r="A1770" s="49"/>
      <c r="B1770" s="49"/>
      <c r="C1770" s="49"/>
      <c r="D1770" s="49"/>
      <c r="E1770" s="49"/>
    </row>
    <row r="1771" spans="1:5" x14ac:dyDescent="0.2">
      <c r="A1771" s="49"/>
      <c r="B1771" s="49"/>
      <c r="C1771" s="49"/>
      <c r="D1771" s="49"/>
      <c r="E1771" s="49"/>
    </row>
    <row r="1772" spans="1:5" x14ac:dyDescent="0.2">
      <c r="A1772" s="49"/>
      <c r="B1772" s="49"/>
      <c r="C1772" s="49"/>
      <c r="D1772" s="49"/>
      <c r="E1772" s="49"/>
    </row>
    <row r="1773" spans="1:5" x14ac:dyDescent="0.2">
      <c r="A1773" s="49"/>
      <c r="B1773" s="49"/>
      <c r="C1773" s="49"/>
      <c r="D1773" s="49"/>
      <c r="E1773" s="49"/>
    </row>
    <row r="1774" spans="1:5" x14ac:dyDescent="0.2">
      <c r="A1774" s="49"/>
      <c r="B1774" s="49"/>
      <c r="C1774" s="49"/>
      <c r="D1774" s="49"/>
      <c r="E1774" s="49"/>
    </row>
    <row r="1775" spans="1:5" x14ac:dyDescent="0.2">
      <c r="A1775" s="49"/>
      <c r="B1775" s="49"/>
      <c r="C1775" s="49"/>
      <c r="D1775" s="49"/>
      <c r="E1775" s="49"/>
    </row>
    <row r="1776" spans="1:5" x14ac:dyDescent="0.2">
      <c r="A1776" s="49"/>
      <c r="B1776" s="49"/>
      <c r="C1776" s="49"/>
      <c r="D1776" s="49"/>
      <c r="E1776" s="49"/>
    </row>
    <row r="1777" spans="1:5" x14ac:dyDescent="0.2">
      <c r="A1777" s="49"/>
      <c r="B1777" s="49"/>
      <c r="C1777" s="49"/>
      <c r="D1777" s="49"/>
      <c r="E1777" s="49"/>
    </row>
    <row r="1778" spans="1:5" x14ac:dyDescent="0.2">
      <c r="A1778" s="49"/>
      <c r="B1778" s="49"/>
      <c r="C1778" s="49"/>
      <c r="D1778" s="49"/>
      <c r="E1778" s="49"/>
    </row>
    <row r="1779" spans="1:5" x14ac:dyDescent="0.2">
      <c r="A1779" s="49"/>
      <c r="B1779" s="49"/>
      <c r="C1779" s="49"/>
      <c r="D1779" s="49"/>
      <c r="E1779" s="49"/>
    </row>
    <row r="1780" spans="1:5" x14ac:dyDescent="0.2">
      <c r="A1780" s="49"/>
      <c r="B1780" s="49"/>
      <c r="C1780" s="49"/>
      <c r="D1780" s="49"/>
      <c r="E1780" s="49"/>
    </row>
    <row r="1781" spans="1:5" x14ac:dyDescent="0.2">
      <c r="A1781" s="49"/>
      <c r="B1781" s="49"/>
      <c r="C1781" s="49"/>
      <c r="D1781" s="49"/>
      <c r="E1781" s="49"/>
    </row>
    <row r="1782" spans="1:5" x14ac:dyDescent="0.2">
      <c r="A1782" s="49"/>
      <c r="B1782" s="49"/>
      <c r="C1782" s="49"/>
      <c r="D1782" s="49"/>
      <c r="E1782" s="49"/>
    </row>
    <row r="1783" spans="1:5" x14ac:dyDescent="0.2">
      <c r="A1783" s="49"/>
      <c r="B1783" s="49"/>
      <c r="C1783" s="49"/>
      <c r="D1783" s="49"/>
      <c r="E1783" s="49"/>
    </row>
    <row r="1784" spans="1:5" x14ac:dyDescent="0.2">
      <c r="A1784" s="49"/>
      <c r="B1784" s="49"/>
      <c r="C1784" s="49"/>
      <c r="D1784" s="49"/>
      <c r="E1784" s="49"/>
    </row>
    <row r="1785" spans="1:5" x14ac:dyDescent="0.2">
      <c r="A1785" s="49"/>
      <c r="B1785" s="49"/>
      <c r="C1785" s="49"/>
      <c r="D1785" s="49"/>
      <c r="E1785" s="49"/>
    </row>
    <row r="1786" spans="1:5" x14ac:dyDescent="0.2">
      <c r="A1786" s="49"/>
      <c r="B1786" s="49"/>
      <c r="C1786" s="49"/>
      <c r="D1786" s="49"/>
      <c r="E1786" s="49"/>
    </row>
    <row r="1787" spans="1:5" x14ac:dyDescent="0.2">
      <c r="A1787" s="49"/>
      <c r="B1787" s="49"/>
      <c r="C1787" s="49"/>
      <c r="D1787" s="49"/>
      <c r="E1787" s="49"/>
    </row>
    <row r="1788" spans="1:5" x14ac:dyDescent="0.2">
      <c r="A1788" s="49"/>
      <c r="B1788" s="49"/>
      <c r="C1788" s="49"/>
      <c r="D1788" s="49"/>
      <c r="E1788" s="49"/>
    </row>
    <row r="1789" spans="1:5" x14ac:dyDescent="0.2">
      <c r="A1789" s="49"/>
      <c r="B1789" s="49"/>
      <c r="C1789" s="49"/>
      <c r="D1789" s="49"/>
      <c r="E1789" s="49"/>
    </row>
    <row r="1790" spans="1:5" x14ac:dyDescent="0.2">
      <c r="A1790" s="49"/>
      <c r="B1790" s="49"/>
      <c r="C1790" s="49"/>
      <c r="D1790" s="49"/>
      <c r="E1790" s="49"/>
    </row>
    <row r="1791" spans="1:5" x14ac:dyDescent="0.2">
      <c r="A1791" s="49"/>
      <c r="B1791" s="49"/>
      <c r="C1791" s="49"/>
      <c r="D1791" s="49"/>
      <c r="E1791" s="49"/>
    </row>
    <row r="1792" spans="1:5" x14ac:dyDescent="0.2">
      <c r="A1792" s="49"/>
      <c r="B1792" s="49"/>
      <c r="C1792" s="49"/>
      <c r="D1792" s="49"/>
      <c r="E1792" s="49"/>
    </row>
    <row r="1793" spans="1:5" x14ac:dyDescent="0.2">
      <c r="A1793" s="49"/>
      <c r="B1793" s="49"/>
      <c r="C1793" s="49"/>
      <c r="D1793" s="49"/>
      <c r="E1793" s="49"/>
    </row>
    <row r="1794" spans="1:5" x14ac:dyDescent="0.2">
      <c r="A1794" s="49"/>
      <c r="B1794" s="49"/>
      <c r="C1794" s="49"/>
      <c r="D1794" s="49"/>
      <c r="E1794" s="49"/>
    </row>
    <row r="1795" spans="1:5" x14ac:dyDescent="0.2">
      <c r="A1795" s="49"/>
      <c r="B1795" s="49"/>
      <c r="C1795" s="49"/>
      <c r="D1795" s="49"/>
      <c r="E1795" s="49"/>
    </row>
    <row r="1796" spans="1:5" x14ac:dyDescent="0.2">
      <c r="A1796" s="49"/>
      <c r="B1796" s="49"/>
      <c r="C1796" s="49"/>
      <c r="D1796" s="49"/>
      <c r="E1796" s="49"/>
    </row>
    <row r="1797" spans="1:5" x14ac:dyDescent="0.2">
      <c r="A1797" s="49"/>
      <c r="B1797" s="49"/>
      <c r="C1797" s="49"/>
      <c r="D1797" s="49"/>
      <c r="E1797" s="49"/>
    </row>
    <row r="1798" spans="1:5" x14ac:dyDescent="0.2">
      <c r="A1798" s="49"/>
      <c r="B1798" s="49"/>
      <c r="C1798" s="49"/>
      <c r="D1798" s="49"/>
      <c r="E1798" s="49"/>
    </row>
    <row r="1799" spans="1:5" x14ac:dyDescent="0.2">
      <c r="A1799" s="49"/>
      <c r="B1799" s="49"/>
      <c r="C1799" s="49"/>
      <c r="D1799" s="49"/>
      <c r="E1799" s="49"/>
    </row>
    <row r="1800" spans="1:5" x14ac:dyDescent="0.2">
      <c r="A1800" s="49"/>
      <c r="B1800" s="49"/>
      <c r="C1800" s="49"/>
      <c r="D1800" s="49"/>
      <c r="E1800" s="49"/>
    </row>
    <row r="1801" spans="1:5" x14ac:dyDescent="0.2">
      <c r="A1801" s="49"/>
      <c r="B1801" s="49"/>
      <c r="C1801" s="49"/>
      <c r="D1801" s="49"/>
      <c r="E1801" s="49"/>
    </row>
    <row r="1802" spans="1:5" x14ac:dyDescent="0.2">
      <c r="A1802" s="49"/>
      <c r="B1802" s="49"/>
      <c r="C1802" s="49"/>
      <c r="D1802" s="49"/>
      <c r="E1802" s="49"/>
    </row>
    <row r="1803" spans="1:5" x14ac:dyDescent="0.2">
      <c r="A1803" s="49"/>
      <c r="B1803" s="49"/>
      <c r="C1803" s="49"/>
      <c r="D1803" s="49"/>
      <c r="E1803" s="49"/>
    </row>
    <row r="1804" spans="1:5" x14ac:dyDescent="0.2">
      <c r="A1804" s="49"/>
      <c r="B1804" s="49"/>
      <c r="C1804" s="49"/>
      <c r="D1804" s="49"/>
      <c r="E1804" s="49"/>
    </row>
    <row r="1805" spans="1:5" x14ac:dyDescent="0.2">
      <c r="A1805" s="49"/>
      <c r="B1805" s="49"/>
      <c r="C1805" s="49"/>
      <c r="D1805" s="49"/>
      <c r="E1805" s="49"/>
    </row>
    <row r="1806" spans="1:5" x14ac:dyDescent="0.2">
      <c r="A1806" s="49"/>
      <c r="B1806" s="49"/>
      <c r="C1806" s="49"/>
      <c r="D1806" s="49"/>
      <c r="E1806" s="49"/>
    </row>
    <row r="1807" spans="1:5" x14ac:dyDescent="0.2">
      <c r="A1807" s="49"/>
      <c r="B1807" s="49"/>
      <c r="C1807" s="49"/>
      <c r="D1807" s="49"/>
      <c r="E1807" s="49"/>
    </row>
    <row r="1808" spans="1:5" x14ac:dyDescent="0.2">
      <c r="A1808" s="49"/>
      <c r="B1808" s="49"/>
      <c r="C1808" s="49"/>
      <c r="D1808" s="49"/>
      <c r="E1808" s="49"/>
    </row>
    <row r="1809" spans="1:5" x14ac:dyDescent="0.2">
      <c r="A1809" s="49"/>
      <c r="B1809" s="49"/>
      <c r="C1809" s="49"/>
      <c r="D1809" s="49"/>
      <c r="E1809" s="49"/>
    </row>
    <row r="1810" spans="1:5" x14ac:dyDescent="0.2">
      <c r="A1810" s="49"/>
      <c r="B1810" s="49"/>
      <c r="C1810" s="49"/>
      <c r="D1810" s="49"/>
      <c r="E1810" s="49"/>
    </row>
    <row r="1811" spans="1:5" x14ac:dyDescent="0.2">
      <c r="A1811" s="49"/>
      <c r="B1811" s="49"/>
      <c r="C1811" s="49"/>
      <c r="D1811" s="49"/>
      <c r="E1811" s="49"/>
    </row>
    <row r="1812" spans="1:5" x14ac:dyDescent="0.2">
      <c r="A1812" s="49"/>
      <c r="B1812" s="49"/>
      <c r="C1812" s="49"/>
      <c r="D1812" s="49"/>
      <c r="E1812" s="49"/>
    </row>
    <row r="1813" spans="1:5" x14ac:dyDescent="0.2">
      <c r="A1813" s="49"/>
      <c r="B1813" s="49"/>
      <c r="C1813" s="49"/>
      <c r="D1813" s="49"/>
      <c r="E1813" s="49"/>
    </row>
    <row r="1814" spans="1:5" x14ac:dyDescent="0.2">
      <c r="A1814" s="49"/>
      <c r="B1814" s="49"/>
      <c r="C1814" s="49"/>
      <c r="D1814" s="49"/>
      <c r="E1814" s="49"/>
    </row>
    <row r="1815" spans="1:5" x14ac:dyDescent="0.2">
      <c r="A1815" s="49"/>
      <c r="B1815" s="49"/>
      <c r="C1815" s="49"/>
      <c r="D1815" s="49"/>
      <c r="E1815" s="49"/>
    </row>
    <row r="1816" spans="1:5" x14ac:dyDescent="0.2">
      <c r="A1816" s="49"/>
      <c r="B1816" s="49"/>
      <c r="C1816" s="49"/>
      <c r="D1816" s="49"/>
      <c r="E1816" s="49"/>
    </row>
    <row r="1817" spans="1:5" x14ac:dyDescent="0.2">
      <c r="A1817" s="49"/>
      <c r="B1817" s="49"/>
      <c r="C1817" s="49"/>
      <c r="D1817" s="49"/>
      <c r="E1817" s="49"/>
    </row>
    <row r="1818" spans="1:5" x14ac:dyDescent="0.2">
      <c r="A1818" s="49"/>
      <c r="B1818" s="49"/>
      <c r="C1818" s="49"/>
      <c r="D1818" s="49"/>
      <c r="E1818" s="49"/>
    </row>
    <row r="1819" spans="1:5" x14ac:dyDescent="0.2">
      <c r="A1819" s="49"/>
      <c r="B1819" s="49"/>
      <c r="C1819" s="49"/>
      <c r="D1819" s="49"/>
      <c r="E1819" s="49"/>
    </row>
    <row r="1820" spans="1:5" x14ac:dyDescent="0.2">
      <c r="A1820" s="49"/>
      <c r="B1820" s="49"/>
      <c r="C1820" s="49"/>
      <c r="D1820" s="49"/>
      <c r="E1820" s="49"/>
    </row>
    <row r="1821" spans="1:5" x14ac:dyDescent="0.2">
      <c r="A1821" s="49"/>
      <c r="B1821" s="49"/>
      <c r="C1821" s="49"/>
      <c r="D1821" s="49"/>
      <c r="E1821" s="49"/>
    </row>
    <row r="1822" spans="1:5" x14ac:dyDescent="0.2">
      <c r="A1822" s="49"/>
      <c r="B1822" s="49"/>
      <c r="C1822" s="49"/>
      <c r="D1822" s="49"/>
      <c r="E1822" s="49"/>
    </row>
    <row r="1823" spans="1:5" x14ac:dyDescent="0.2">
      <c r="A1823" s="49"/>
      <c r="B1823" s="49"/>
      <c r="C1823" s="49"/>
      <c r="D1823" s="49"/>
      <c r="E1823" s="49"/>
    </row>
    <row r="1824" spans="1:5" x14ac:dyDescent="0.2">
      <c r="A1824" s="49"/>
      <c r="B1824" s="49"/>
      <c r="C1824" s="49"/>
      <c r="D1824" s="49"/>
      <c r="E1824" s="49"/>
    </row>
    <row r="1825" spans="1:5" x14ac:dyDescent="0.2">
      <c r="A1825" s="49"/>
      <c r="B1825" s="49"/>
      <c r="C1825" s="49"/>
      <c r="D1825" s="49"/>
      <c r="E1825" s="49"/>
    </row>
    <row r="1826" spans="1:5" x14ac:dyDescent="0.2">
      <c r="A1826" s="49"/>
      <c r="B1826" s="49"/>
      <c r="C1826" s="49"/>
      <c r="D1826" s="49"/>
      <c r="E1826" s="49"/>
    </row>
    <row r="1827" spans="1:5" x14ac:dyDescent="0.2">
      <c r="A1827" s="49"/>
      <c r="B1827" s="49"/>
      <c r="C1827" s="49"/>
      <c r="D1827" s="49"/>
      <c r="E1827" s="49"/>
    </row>
    <row r="1828" spans="1:5" x14ac:dyDescent="0.2">
      <c r="A1828" s="49"/>
      <c r="B1828" s="49"/>
      <c r="C1828" s="49"/>
      <c r="D1828" s="49"/>
      <c r="E1828" s="49"/>
    </row>
    <row r="1829" spans="1:5" x14ac:dyDescent="0.2">
      <c r="A1829" s="49"/>
      <c r="B1829" s="49"/>
      <c r="C1829" s="49"/>
      <c r="D1829" s="49"/>
      <c r="E1829" s="49"/>
    </row>
    <row r="1830" spans="1:5" x14ac:dyDescent="0.2">
      <c r="A1830" s="49"/>
      <c r="B1830" s="49"/>
      <c r="C1830" s="49"/>
      <c r="D1830" s="49"/>
      <c r="E1830" s="49"/>
    </row>
    <row r="1831" spans="1:5" x14ac:dyDescent="0.2">
      <c r="A1831" s="49"/>
      <c r="B1831" s="49"/>
      <c r="C1831" s="49"/>
      <c r="D1831" s="49"/>
      <c r="E1831" s="49"/>
    </row>
    <row r="1832" spans="1:5" x14ac:dyDescent="0.2">
      <c r="A1832" s="49"/>
      <c r="B1832" s="49"/>
      <c r="C1832" s="49"/>
      <c r="D1832" s="49"/>
      <c r="E1832" s="49"/>
    </row>
    <row r="1833" spans="1:5" x14ac:dyDescent="0.2">
      <c r="A1833" s="49"/>
      <c r="B1833" s="49"/>
      <c r="C1833" s="49"/>
      <c r="D1833" s="49"/>
      <c r="E1833" s="49"/>
    </row>
    <row r="1834" spans="1:5" x14ac:dyDescent="0.2">
      <c r="A1834" s="49"/>
      <c r="B1834" s="49"/>
      <c r="C1834" s="49"/>
      <c r="D1834" s="49"/>
      <c r="E1834" s="49"/>
    </row>
    <row r="1835" spans="1:5" x14ac:dyDescent="0.2">
      <c r="A1835" s="49"/>
      <c r="B1835" s="49"/>
      <c r="C1835" s="49"/>
      <c r="D1835" s="49"/>
      <c r="E1835" s="49"/>
    </row>
    <row r="1836" spans="1:5" x14ac:dyDescent="0.2">
      <c r="A1836" s="49"/>
      <c r="B1836" s="49"/>
      <c r="C1836" s="49"/>
      <c r="D1836" s="49"/>
      <c r="E1836" s="49"/>
    </row>
    <row r="1837" spans="1:5" x14ac:dyDescent="0.2">
      <c r="A1837" s="49"/>
      <c r="B1837" s="49"/>
      <c r="C1837" s="49"/>
      <c r="D1837" s="49"/>
      <c r="E1837" s="49"/>
    </row>
    <row r="1838" spans="1:5" x14ac:dyDescent="0.2">
      <c r="A1838" s="49"/>
      <c r="B1838" s="49"/>
      <c r="C1838" s="49"/>
      <c r="D1838" s="49"/>
      <c r="E1838" s="49"/>
    </row>
    <row r="1839" spans="1:5" x14ac:dyDescent="0.2">
      <c r="A1839" s="49"/>
      <c r="B1839" s="49"/>
      <c r="C1839" s="49"/>
      <c r="D1839" s="49"/>
      <c r="E1839" s="49"/>
    </row>
    <row r="1840" spans="1:5" x14ac:dyDescent="0.2">
      <c r="A1840" s="49"/>
      <c r="B1840" s="49"/>
      <c r="C1840" s="49"/>
      <c r="D1840" s="49"/>
      <c r="E1840" s="49"/>
    </row>
    <row r="1841" spans="1:5" x14ac:dyDescent="0.2">
      <c r="A1841" s="49"/>
      <c r="B1841" s="49"/>
      <c r="C1841" s="49"/>
      <c r="D1841" s="49"/>
      <c r="E1841" s="49"/>
    </row>
    <row r="1842" spans="1:5" x14ac:dyDescent="0.2">
      <c r="A1842" s="49"/>
      <c r="B1842" s="49"/>
      <c r="C1842" s="49"/>
      <c r="D1842" s="49"/>
      <c r="E1842" s="49"/>
    </row>
    <row r="1843" spans="1:5" x14ac:dyDescent="0.2">
      <c r="A1843" s="49"/>
      <c r="B1843" s="49"/>
      <c r="C1843" s="49"/>
      <c r="D1843" s="49"/>
      <c r="E1843" s="49"/>
    </row>
    <row r="1844" spans="1:5" x14ac:dyDescent="0.2">
      <c r="A1844" s="49"/>
      <c r="B1844" s="49"/>
      <c r="C1844" s="49"/>
      <c r="D1844" s="49"/>
      <c r="E1844" s="49"/>
    </row>
    <row r="1845" spans="1:5" x14ac:dyDescent="0.2">
      <c r="A1845" s="49"/>
      <c r="B1845" s="49"/>
      <c r="C1845" s="49"/>
      <c r="D1845" s="49"/>
      <c r="E1845" s="49"/>
    </row>
    <row r="1846" spans="1:5" x14ac:dyDescent="0.2">
      <c r="A1846" s="49"/>
      <c r="B1846" s="49"/>
      <c r="C1846" s="49"/>
      <c r="D1846" s="49"/>
      <c r="E1846" s="49"/>
    </row>
    <row r="1847" spans="1:5" x14ac:dyDescent="0.2">
      <c r="A1847" s="49"/>
      <c r="B1847" s="49"/>
      <c r="C1847" s="49"/>
      <c r="D1847" s="49"/>
      <c r="E1847" s="49"/>
    </row>
    <row r="1848" spans="1:5" x14ac:dyDescent="0.2">
      <c r="A1848" s="49"/>
      <c r="B1848" s="49"/>
      <c r="C1848" s="49"/>
      <c r="D1848" s="49"/>
      <c r="E1848" s="49"/>
    </row>
    <row r="1849" spans="1:5" x14ac:dyDescent="0.2">
      <c r="A1849" s="49"/>
      <c r="B1849" s="49"/>
      <c r="C1849" s="49"/>
      <c r="D1849" s="49"/>
      <c r="E1849" s="49"/>
    </row>
    <row r="1850" spans="1:5" x14ac:dyDescent="0.2">
      <c r="A1850" s="49"/>
      <c r="B1850" s="49"/>
      <c r="C1850" s="49"/>
      <c r="D1850" s="49"/>
      <c r="E1850" s="49"/>
    </row>
    <row r="1851" spans="1:5" x14ac:dyDescent="0.2">
      <c r="A1851" s="49"/>
      <c r="B1851" s="49"/>
      <c r="C1851" s="49"/>
      <c r="D1851" s="49"/>
      <c r="E1851" s="49"/>
    </row>
    <row r="1852" spans="1:5" x14ac:dyDescent="0.2">
      <c r="A1852" s="49"/>
      <c r="B1852" s="49"/>
      <c r="C1852" s="49"/>
      <c r="D1852" s="49"/>
      <c r="E1852" s="49"/>
    </row>
    <row r="1853" spans="1:5" x14ac:dyDescent="0.2">
      <c r="A1853" s="49"/>
      <c r="B1853" s="49"/>
      <c r="C1853" s="49"/>
      <c r="D1853" s="49"/>
      <c r="E1853" s="49"/>
    </row>
    <row r="1854" spans="1:5" x14ac:dyDescent="0.2">
      <c r="A1854" s="49"/>
      <c r="B1854" s="49"/>
      <c r="C1854" s="49"/>
      <c r="D1854" s="49"/>
      <c r="E1854" s="49"/>
    </row>
    <row r="1855" spans="1:5" x14ac:dyDescent="0.2">
      <c r="A1855" s="49"/>
      <c r="B1855" s="49"/>
      <c r="C1855" s="49"/>
      <c r="D1855" s="49"/>
      <c r="E1855" s="49"/>
    </row>
    <row r="1856" spans="1:5" x14ac:dyDescent="0.2">
      <c r="A1856" s="49"/>
      <c r="B1856" s="49"/>
      <c r="C1856" s="49"/>
      <c r="D1856" s="49"/>
      <c r="E1856" s="49"/>
    </row>
    <row r="1857" spans="1:5" x14ac:dyDescent="0.2">
      <c r="A1857" s="49"/>
      <c r="B1857" s="49"/>
      <c r="C1857" s="49"/>
      <c r="D1857" s="49"/>
      <c r="E1857" s="49"/>
    </row>
    <row r="1858" spans="1:5" x14ac:dyDescent="0.2">
      <c r="A1858" s="49"/>
      <c r="B1858" s="49"/>
      <c r="C1858" s="49"/>
      <c r="D1858" s="49"/>
      <c r="E1858" s="49"/>
    </row>
    <row r="1859" spans="1:5" x14ac:dyDescent="0.2">
      <c r="A1859" s="49"/>
      <c r="B1859" s="49"/>
      <c r="C1859" s="49"/>
      <c r="D1859" s="49"/>
      <c r="E1859" s="49"/>
    </row>
    <row r="1860" spans="1:5" x14ac:dyDescent="0.2">
      <c r="A1860" s="49"/>
      <c r="B1860" s="49"/>
      <c r="C1860" s="49"/>
      <c r="D1860" s="49"/>
      <c r="E1860" s="49"/>
    </row>
    <row r="1861" spans="1:5" x14ac:dyDescent="0.2">
      <c r="A1861" s="49"/>
      <c r="B1861" s="49"/>
      <c r="C1861" s="49"/>
      <c r="D1861" s="49"/>
      <c r="E1861" s="49"/>
    </row>
    <row r="1862" spans="1:5" x14ac:dyDescent="0.2">
      <c r="A1862" s="49"/>
      <c r="B1862" s="49"/>
      <c r="C1862" s="49"/>
      <c r="D1862" s="49"/>
      <c r="E1862" s="49"/>
    </row>
    <row r="1863" spans="1:5" x14ac:dyDescent="0.2">
      <c r="A1863" s="49"/>
      <c r="B1863" s="49"/>
      <c r="C1863" s="49"/>
      <c r="D1863" s="49"/>
      <c r="E1863" s="49"/>
    </row>
    <row r="1864" spans="1:5" x14ac:dyDescent="0.2">
      <c r="A1864" s="49"/>
      <c r="B1864" s="49"/>
      <c r="C1864" s="49"/>
      <c r="D1864" s="49"/>
      <c r="E1864" s="49"/>
    </row>
    <row r="1865" spans="1:5" x14ac:dyDescent="0.2">
      <c r="A1865" s="49"/>
      <c r="B1865" s="49"/>
      <c r="C1865" s="49"/>
      <c r="D1865" s="49"/>
      <c r="E1865" s="49"/>
    </row>
    <row r="1866" spans="1:5" x14ac:dyDescent="0.2">
      <c r="A1866" s="49"/>
      <c r="B1866" s="49"/>
      <c r="C1866" s="49"/>
      <c r="D1866" s="49"/>
      <c r="E1866" s="49"/>
    </row>
    <row r="1867" spans="1:5" x14ac:dyDescent="0.2">
      <c r="A1867" s="49"/>
      <c r="B1867" s="49"/>
      <c r="C1867" s="49"/>
      <c r="D1867" s="49"/>
      <c r="E1867" s="49"/>
    </row>
    <row r="1868" spans="1:5" x14ac:dyDescent="0.2">
      <c r="A1868" s="49"/>
      <c r="B1868" s="49"/>
      <c r="C1868" s="49"/>
      <c r="D1868" s="49"/>
      <c r="E1868" s="49"/>
    </row>
    <row r="1869" spans="1:5" x14ac:dyDescent="0.2">
      <c r="A1869" s="49"/>
      <c r="B1869" s="49"/>
      <c r="C1869" s="49"/>
      <c r="D1869" s="49"/>
      <c r="E1869" s="49"/>
    </row>
    <row r="1870" spans="1:5" x14ac:dyDescent="0.2">
      <c r="A1870" s="49"/>
      <c r="B1870" s="49"/>
      <c r="C1870" s="49"/>
      <c r="D1870" s="49"/>
      <c r="E1870" s="49"/>
    </row>
    <row r="1871" spans="1:5" x14ac:dyDescent="0.2">
      <c r="A1871" s="49"/>
      <c r="B1871" s="49"/>
      <c r="C1871" s="49"/>
      <c r="D1871" s="49"/>
      <c r="E1871" s="49"/>
    </row>
    <row r="1872" spans="1:5" x14ac:dyDescent="0.2">
      <c r="A1872" s="49"/>
      <c r="B1872" s="49"/>
      <c r="C1872" s="49"/>
      <c r="D1872" s="49"/>
      <c r="E1872" s="49"/>
    </row>
    <row r="1873" spans="1:5" x14ac:dyDescent="0.2">
      <c r="A1873" s="49"/>
      <c r="B1873" s="49"/>
      <c r="C1873" s="49"/>
      <c r="D1873" s="49"/>
      <c r="E1873" s="49"/>
    </row>
    <row r="1874" spans="1:5" x14ac:dyDescent="0.2">
      <c r="A1874" s="49"/>
      <c r="B1874" s="49"/>
      <c r="C1874" s="49"/>
      <c r="D1874" s="49"/>
      <c r="E1874" s="49"/>
    </row>
    <row r="1875" spans="1:5" x14ac:dyDescent="0.2">
      <c r="A1875" s="49"/>
      <c r="B1875" s="49"/>
      <c r="C1875" s="49"/>
      <c r="D1875" s="49"/>
      <c r="E1875" s="49"/>
    </row>
    <row r="1876" spans="1:5" x14ac:dyDescent="0.2">
      <c r="A1876" s="49"/>
      <c r="B1876" s="49"/>
      <c r="C1876" s="49"/>
      <c r="D1876" s="49"/>
      <c r="E1876" s="49"/>
    </row>
    <row r="1877" spans="1:5" x14ac:dyDescent="0.2">
      <c r="A1877" s="49"/>
      <c r="B1877" s="49"/>
      <c r="C1877" s="49"/>
      <c r="D1877" s="49"/>
      <c r="E1877" s="49"/>
    </row>
    <row r="1878" spans="1:5" x14ac:dyDescent="0.2">
      <c r="A1878" s="49"/>
      <c r="B1878" s="49"/>
      <c r="C1878" s="49"/>
      <c r="D1878" s="49"/>
      <c r="E1878" s="49"/>
    </row>
    <row r="1879" spans="1:5" x14ac:dyDescent="0.2">
      <c r="A1879" s="49"/>
      <c r="B1879" s="49"/>
      <c r="C1879" s="49"/>
      <c r="D1879" s="49"/>
      <c r="E1879" s="49"/>
    </row>
    <row r="1880" spans="1:5" x14ac:dyDescent="0.2">
      <c r="A1880" s="49"/>
      <c r="B1880" s="49"/>
      <c r="C1880" s="49"/>
      <c r="D1880" s="49"/>
      <c r="E1880" s="49"/>
    </row>
    <row r="1881" spans="1:5" x14ac:dyDescent="0.2">
      <c r="A1881" s="49"/>
      <c r="B1881" s="49"/>
      <c r="C1881" s="49"/>
      <c r="D1881" s="49"/>
      <c r="E1881" s="49"/>
    </row>
    <row r="1882" spans="1:5" x14ac:dyDescent="0.2">
      <c r="A1882" s="49"/>
      <c r="B1882" s="49"/>
      <c r="C1882" s="49"/>
      <c r="D1882" s="49"/>
      <c r="E1882" s="49"/>
    </row>
    <row r="1883" spans="1:5" x14ac:dyDescent="0.2">
      <c r="A1883" s="49"/>
      <c r="B1883" s="49"/>
      <c r="C1883" s="49"/>
      <c r="D1883" s="49"/>
      <c r="E1883" s="49"/>
    </row>
    <row r="1884" spans="1:5" x14ac:dyDescent="0.2">
      <c r="A1884" s="49"/>
      <c r="B1884" s="49"/>
      <c r="C1884" s="49"/>
      <c r="D1884" s="49"/>
      <c r="E1884" s="49"/>
    </row>
    <row r="1885" spans="1:5" x14ac:dyDescent="0.2">
      <c r="A1885" s="49"/>
      <c r="B1885" s="49"/>
      <c r="C1885" s="49"/>
      <c r="D1885" s="49"/>
      <c r="E1885" s="49"/>
    </row>
    <row r="1886" spans="1:5" x14ac:dyDescent="0.2">
      <c r="A1886" s="49"/>
      <c r="B1886" s="49"/>
      <c r="C1886" s="49"/>
      <c r="D1886" s="49"/>
      <c r="E1886" s="49"/>
    </row>
    <row r="1887" spans="1:5" x14ac:dyDescent="0.2">
      <c r="A1887" s="49"/>
      <c r="B1887" s="49"/>
      <c r="C1887" s="49"/>
      <c r="D1887" s="49"/>
      <c r="E1887" s="49"/>
    </row>
    <row r="1888" spans="1:5" x14ac:dyDescent="0.2">
      <c r="A1888" s="49"/>
      <c r="B1888" s="49"/>
      <c r="C1888" s="49"/>
      <c r="D1888" s="49"/>
      <c r="E1888" s="49"/>
    </row>
    <row r="1889" spans="1:5" x14ac:dyDescent="0.2">
      <c r="A1889" s="49"/>
      <c r="B1889" s="49"/>
      <c r="C1889" s="49"/>
      <c r="D1889" s="49"/>
      <c r="E1889" s="49"/>
    </row>
    <row r="1890" spans="1:5" x14ac:dyDescent="0.2">
      <c r="A1890" s="49"/>
      <c r="B1890" s="49"/>
      <c r="C1890" s="49"/>
      <c r="D1890" s="49"/>
      <c r="E1890" s="49"/>
    </row>
    <row r="1891" spans="1:5" x14ac:dyDescent="0.2">
      <c r="A1891" s="49"/>
      <c r="B1891" s="49"/>
      <c r="C1891" s="49"/>
      <c r="D1891" s="49"/>
      <c r="E1891" s="49"/>
    </row>
    <row r="1892" spans="1:5" x14ac:dyDescent="0.2">
      <c r="A1892" s="49"/>
      <c r="B1892" s="49"/>
      <c r="C1892" s="49"/>
      <c r="D1892" s="49"/>
      <c r="E1892" s="49"/>
    </row>
    <row r="1893" spans="1:5" x14ac:dyDescent="0.2">
      <c r="A1893" s="49"/>
      <c r="B1893" s="49"/>
      <c r="C1893" s="49"/>
      <c r="D1893" s="49"/>
      <c r="E1893" s="49"/>
    </row>
    <row r="1894" spans="1:5" x14ac:dyDescent="0.2">
      <c r="A1894" s="49"/>
      <c r="B1894" s="49"/>
      <c r="C1894" s="49"/>
      <c r="D1894" s="49"/>
      <c r="E1894" s="49"/>
    </row>
    <row r="1895" spans="1:5" x14ac:dyDescent="0.2">
      <c r="A1895" s="49"/>
      <c r="B1895" s="49"/>
      <c r="C1895" s="49"/>
      <c r="D1895" s="49"/>
      <c r="E1895" s="49"/>
    </row>
    <row r="1896" spans="1:5" x14ac:dyDescent="0.2">
      <c r="A1896" s="49"/>
      <c r="B1896" s="49"/>
      <c r="C1896" s="49"/>
      <c r="D1896" s="49"/>
      <c r="E1896" s="49"/>
    </row>
    <row r="1897" spans="1:5" x14ac:dyDescent="0.2">
      <c r="A1897" s="49"/>
      <c r="B1897" s="49"/>
      <c r="C1897" s="49"/>
      <c r="D1897" s="49"/>
      <c r="E1897" s="49"/>
    </row>
    <row r="1898" spans="1:5" x14ac:dyDescent="0.2">
      <c r="A1898" s="49"/>
      <c r="B1898" s="49"/>
      <c r="C1898" s="49"/>
      <c r="D1898" s="49"/>
      <c r="E1898" s="49"/>
    </row>
    <row r="1899" spans="1:5" x14ac:dyDescent="0.2">
      <c r="A1899" s="49"/>
      <c r="B1899" s="49"/>
      <c r="C1899" s="49"/>
      <c r="D1899" s="49"/>
      <c r="E1899" s="49"/>
    </row>
    <row r="1900" spans="1:5" x14ac:dyDescent="0.2">
      <c r="A1900" s="49"/>
      <c r="B1900" s="49"/>
      <c r="C1900" s="49"/>
      <c r="D1900" s="49"/>
      <c r="E1900" s="49"/>
    </row>
    <row r="1901" spans="1:5" x14ac:dyDescent="0.2">
      <c r="A1901" s="49"/>
      <c r="B1901" s="49"/>
      <c r="C1901" s="49"/>
      <c r="D1901" s="49"/>
      <c r="E1901" s="49"/>
    </row>
    <row r="1902" spans="1:5" x14ac:dyDescent="0.2">
      <c r="A1902" s="49"/>
      <c r="B1902" s="49"/>
      <c r="C1902" s="49"/>
      <c r="D1902" s="49"/>
      <c r="E1902" s="49"/>
    </row>
    <row r="1903" spans="1:5" x14ac:dyDescent="0.2">
      <c r="A1903" s="49"/>
      <c r="B1903" s="49"/>
      <c r="C1903" s="49"/>
      <c r="D1903" s="49"/>
      <c r="E1903" s="49"/>
    </row>
    <row r="1904" spans="1:5" x14ac:dyDescent="0.2">
      <c r="A1904" s="49"/>
      <c r="B1904" s="49"/>
      <c r="C1904" s="49"/>
      <c r="D1904" s="49"/>
      <c r="E1904" s="49"/>
    </row>
    <row r="1905" spans="1:5" x14ac:dyDescent="0.2">
      <c r="A1905" s="49"/>
      <c r="B1905" s="49"/>
      <c r="C1905" s="49"/>
      <c r="D1905" s="49"/>
      <c r="E1905" s="49"/>
    </row>
    <row r="1906" spans="1:5" x14ac:dyDescent="0.2">
      <c r="A1906" s="49"/>
      <c r="B1906" s="49"/>
      <c r="C1906" s="49"/>
      <c r="D1906" s="49"/>
      <c r="E1906" s="49"/>
    </row>
    <row r="1907" spans="1:5" x14ac:dyDescent="0.2">
      <c r="A1907" s="49"/>
      <c r="B1907" s="49"/>
      <c r="C1907" s="49"/>
      <c r="D1907" s="49"/>
      <c r="E1907" s="49"/>
    </row>
    <row r="1908" spans="1:5" x14ac:dyDescent="0.2">
      <c r="A1908" s="49"/>
      <c r="B1908" s="49"/>
      <c r="C1908" s="49"/>
      <c r="D1908" s="49"/>
      <c r="E1908" s="49"/>
    </row>
    <row r="1909" spans="1:5" x14ac:dyDescent="0.2">
      <c r="A1909" s="49"/>
      <c r="B1909" s="49"/>
      <c r="C1909" s="49"/>
      <c r="D1909" s="49"/>
      <c r="E1909" s="49"/>
    </row>
    <row r="1910" spans="1:5" x14ac:dyDescent="0.2">
      <c r="A1910" s="49"/>
      <c r="B1910" s="49"/>
      <c r="C1910" s="49"/>
      <c r="D1910" s="49"/>
      <c r="E1910" s="49"/>
    </row>
    <row r="1911" spans="1:5" x14ac:dyDescent="0.2">
      <c r="A1911" s="49"/>
      <c r="B1911" s="49"/>
      <c r="C1911" s="49"/>
      <c r="D1911" s="49"/>
      <c r="E1911" s="49"/>
    </row>
    <row r="1912" spans="1:5" x14ac:dyDescent="0.2">
      <c r="A1912" s="49"/>
      <c r="B1912" s="49"/>
      <c r="C1912" s="49"/>
      <c r="D1912" s="49"/>
      <c r="E1912" s="49"/>
    </row>
    <row r="1913" spans="1:5" x14ac:dyDescent="0.2">
      <c r="A1913" s="49"/>
      <c r="B1913" s="49"/>
      <c r="C1913" s="49"/>
      <c r="D1913" s="49"/>
      <c r="E1913" s="49"/>
    </row>
    <row r="1914" spans="1:5" x14ac:dyDescent="0.2">
      <c r="A1914" s="49"/>
      <c r="B1914" s="49"/>
      <c r="C1914" s="49"/>
      <c r="D1914" s="49"/>
      <c r="E1914" s="49"/>
    </row>
    <row r="1915" spans="1:5" x14ac:dyDescent="0.2">
      <c r="A1915" s="49"/>
      <c r="B1915" s="49"/>
      <c r="C1915" s="49"/>
      <c r="D1915" s="49"/>
      <c r="E1915" s="49"/>
    </row>
    <row r="1916" spans="1:5" x14ac:dyDescent="0.2">
      <c r="A1916" s="49"/>
      <c r="B1916" s="49"/>
      <c r="C1916" s="49"/>
      <c r="D1916" s="49"/>
      <c r="E1916" s="49"/>
    </row>
    <row r="1917" spans="1:5" x14ac:dyDescent="0.2">
      <c r="A1917" s="49"/>
      <c r="B1917" s="49"/>
      <c r="C1917" s="49"/>
      <c r="D1917" s="49"/>
      <c r="E1917" s="49"/>
    </row>
    <row r="1918" spans="1:5" x14ac:dyDescent="0.2">
      <c r="A1918" s="49"/>
      <c r="B1918" s="49"/>
      <c r="C1918" s="49"/>
      <c r="D1918" s="49"/>
      <c r="E1918" s="49"/>
    </row>
    <row r="1919" spans="1:5" x14ac:dyDescent="0.2">
      <c r="A1919" s="49"/>
      <c r="B1919" s="49"/>
      <c r="C1919" s="49"/>
      <c r="D1919" s="49"/>
      <c r="E1919" s="49"/>
    </row>
    <row r="1920" spans="1:5" x14ac:dyDescent="0.2">
      <c r="A1920" s="49"/>
      <c r="B1920" s="49"/>
      <c r="C1920" s="49"/>
      <c r="D1920" s="49"/>
      <c r="E1920" s="49"/>
    </row>
    <row r="1921" spans="1:5" x14ac:dyDescent="0.2">
      <c r="A1921" s="49"/>
      <c r="B1921" s="49"/>
      <c r="C1921" s="49"/>
      <c r="D1921" s="49"/>
      <c r="E1921" s="49"/>
    </row>
    <row r="1922" spans="1:5" x14ac:dyDescent="0.2">
      <c r="A1922" s="49"/>
      <c r="B1922" s="49"/>
      <c r="C1922" s="49"/>
      <c r="D1922" s="49"/>
      <c r="E1922" s="49"/>
    </row>
    <row r="1923" spans="1:5" x14ac:dyDescent="0.2">
      <c r="A1923" s="49"/>
      <c r="B1923" s="49"/>
      <c r="C1923" s="49"/>
      <c r="D1923" s="49"/>
      <c r="E1923" s="49"/>
    </row>
    <row r="1924" spans="1:5" x14ac:dyDescent="0.2">
      <c r="A1924" s="49"/>
      <c r="B1924" s="49"/>
      <c r="C1924" s="49"/>
      <c r="D1924" s="49"/>
      <c r="E1924" s="49"/>
    </row>
    <row r="1925" spans="1:5" x14ac:dyDescent="0.2">
      <c r="A1925" s="49"/>
      <c r="B1925" s="49"/>
      <c r="C1925" s="49"/>
      <c r="D1925" s="49"/>
      <c r="E1925" s="49"/>
    </row>
    <row r="1926" spans="1:5" x14ac:dyDescent="0.2">
      <c r="A1926" s="49"/>
      <c r="B1926" s="49"/>
      <c r="C1926" s="49"/>
      <c r="D1926" s="49"/>
      <c r="E1926" s="49"/>
    </row>
    <row r="1927" spans="1:5" x14ac:dyDescent="0.2">
      <c r="A1927" s="49"/>
      <c r="B1927" s="49"/>
      <c r="C1927" s="49"/>
      <c r="D1927" s="49"/>
      <c r="E1927" s="49"/>
    </row>
    <row r="1928" spans="1:5" x14ac:dyDescent="0.2">
      <c r="A1928" s="49"/>
      <c r="B1928" s="49"/>
      <c r="C1928" s="49"/>
      <c r="D1928" s="49"/>
      <c r="E1928" s="49"/>
    </row>
    <row r="1929" spans="1:5" x14ac:dyDescent="0.2">
      <c r="A1929" s="49"/>
      <c r="B1929" s="49"/>
      <c r="C1929" s="49"/>
      <c r="D1929" s="49"/>
      <c r="E1929" s="49"/>
    </row>
    <row r="1930" spans="1:5" x14ac:dyDescent="0.2">
      <c r="A1930" s="49"/>
      <c r="B1930" s="49"/>
      <c r="C1930" s="49"/>
      <c r="D1930" s="49"/>
      <c r="E1930" s="49"/>
    </row>
    <row r="1931" spans="1:5" x14ac:dyDescent="0.2">
      <c r="A1931" s="49"/>
      <c r="B1931" s="49"/>
      <c r="C1931" s="49"/>
      <c r="D1931" s="49"/>
      <c r="E1931" s="49"/>
    </row>
    <row r="1932" spans="1:5" x14ac:dyDescent="0.2">
      <c r="A1932" s="49"/>
      <c r="B1932" s="49"/>
      <c r="C1932" s="49"/>
      <c r="D1932" s="49"/>
      <c r="E1932" s="49"/>
    </row>
    <row r="1933" spans="1:5" x14ac:dyDescent="0.2">
      <c r="A1933" s="49"/>
      <c r="B1933" s="49"/>
      <c r="C1933" s="49"/>
      <c r="D1933" s="49"/>
      <c r="E1933" s="49"/>
    </row>
    <row r="1934" spans="1:5" x14ac:dyDescent="0.2">
      <c r="A1934" s="49"/>
      <c r="B1934" s="49"/>
      <c r="C1934" s="49"/>
      <c r="D1934" s="49"/>
      <c r="E1934" s="49"/>
    </row>
    <row r="1935" spans="1:5" x14ac:dyDescent="0.2">
      <c r="A1935" s="49"/>
      <c r="B1935" s="49"/>
      <c r="C1935" s="49"/>
      <c r="D1935" s="49"/>
      <c r="E1935" s="49"/>
    </row>
    <row r="1936" spans="1:5" x14ac:dyDescent="0.2">
      <c r="A1936" s="49"/>
      <c r="B1936" s="49"/>
      <c r="C1936" s="49"/>
      <c r="D1936" s="49"/>
      <c r="E1936" s="49"/>
    </row>
    <row r="1937" spans="1:5" x14ac:dyDescent="0.2">
      <c r="A1937" s="49"/>
      <c r="B1937" s="49"/>
      <c r="C1937" s="49"/>
      <c r="D1937" s="49"/>
      <c r="E1937" s="49"/>
    </row>
    <row r="1938" spans="1:5" x14ac:dyDescent="0.2">
      <c r="A1938" s="49"/>
      <c r="B1938" s="49"/>
      <c r="C1938" s="49"/>
      <c r="D1938" s="49"/>
      <c r="E1938" s="49"/>
    </row>
    <row r="1939" spans="1:5" x14ac:dyDescent="0.2">
      <c r="A1939" s="49"/>
      <c r="B1939" s="49"/>
      <c r="C1939" s="49"/>
      <c r="D1939" s="49"/>
      <c r="E1939" s="49"/>
    </row>
    <row r="1940" spans="1:5" x14ac:dyDescent="0.2">
      <c r="A1940" s="49"/>
      <c r="B1940" s="49"/>
      <c r="C1940" s="49"/>
      <c r="D1940" s="49"/>
      <c r="E1940" s="49"/>
    </row>
    <row r="1941" spans="1:5" x14ac:dyDescent="0.2">
      <c r="A1941" s="49"/>
      <c r="B1941" s="49"/>
      <c r="C1941" s="49"/>
      <c r="D1941" s="49"/>
      <c r="E1941" s="49"/>
    </row>
    <row r="1942" spans="1:5" x14ac:dyDescent="0.2">
      <c r="A1942" s="49"/>
      <c r="B1942" s="49"/>
      <c r="C1942" s="49"/>
      <c r="D1942" s="49"/>
      <c r="E1942" s="49"/>
    </row>
    <row r="1943" spans="1:5" x14ac:dyDescent="0.2">
      <c r="A1943" s="49"/>
      <c r="B1943" s="49"/>
      <c r="C1943" s="49"/>
      <c r="D1943" s="49"/>
      <c r="E1943" s="49"/>
    </row>
    <row r="1944" spans="1:5" x14ac:dyDescent="0.2">
      <c r="A1944" s="49"/>
      <c r="B1944" s="49"/>
      <c r="C1944" s="49"/>
      <c r="D1944" s="49"/>
      <c r="E1944" s="49"/>
    </row>
    <row r="1945" spans="1:5" x14ac:dyDescent="0.2">
      <c r="A1945" s="49"/>
      <c r="B1945" s="49"/>
      <c r="C1945" s="49"/>
      <c r="D1945" s="49"/>
      <c r="E1945" s="49"/>
    </row>
    <row r="1946" spans="1:5" x14ac:dyDescent="0.2">
      <c r="A1946" s="49"/>
      <c r="B1946" s="49"/>
      <c r="C1946" s="49"/>
      <c r="D1946" s="49"/>
      <c r="E1946" s="49"/>
    </row>
    <row r="1947" spans="1:5" x14ac:dyDescent="0.2">
      <c r="A1947" s="49"/>
      <c r="B1947" s="49"/>
      <c r="C1947" s="49"/>
      <c r="D1947" s="49"/>
      <c r="E1947" s="49"/>
    </row>
    <row r="1948" spans="1:5" x14ac:dyDescent="0.2">
      <c r="A1948" s="49"/>
      <c r="B1948" s="49"/>
      <c r="C1948" s="49"/>
      <c r="D1948" s="49"/>
      <c r="E1948" s="49"/>
    </row>
    <row r="1949" spans="1:5" x14ac:dyDescent="0.2">
      <c r="A1949" s="49"/>
      <c r="B1949" s="49"/>
      <c r="C1949" s="49"/>
      <c r="D1949" s="49"/>
      <c r="E1949" s="49"/>
    </row>
    <row r="1950" spans="1:5" x14ac:dyDescent="0.2">
      <c r="A1950" s="49"/>
      <c r="B1950" s="49"/>
      <c r="C1950" s="49"/>
      <c r="D1950" s="49"/>
      <c r="E1950" s="49"/>
    </row>
    <row r="1951" spans="1:5" x14ac:dyDescent="0.2">
      <c r="A1951" s="49"/>
      <c r="B1951" s="49"/>
      <c r="C1951" s="49"/>
      <c r="D1951" s="49"/>
      <c r="E1951" s="49"/>
    </row>
    <row r="1952" spans="1:5" x14ac:dyDescent="0.2">
      <c r="A1952" s="49"/>
      <c r="B1952" s="49"/>
      <c r="C1952" s="49"/>
      <c r="D1952" s="49"/>
      <c r="E1952" s="49"/>
    </row>
    <row r="1953" spans="1:5" x14ac:dyDescent="0.2">
      <c r="A1953" s="49"/>
      <c r="B1953" s="49"/>
      <c r="C1953" s="49"/>
      <c r="D1953" s="49"/>
      <c r="E1953" s="49"/>
    </row>
    <row r="1954" spans="1:5" x14ac:dyDescent="0.2">
      <c r="A1954" s="49"/>
      <c r="B1954" s="49"/>
      <c r="C1954" s="49"/>
      <c r="D1954" s="49"/>
      <c r="E1954" s="49"/>
    </row>
    <row r="1955" spans="1:5" x14ac:dyDescent="0.2">
      <c r="A1955" s="49"/>
      <c r="B1955" s="49"/>
      <c r="C1955" s="49"/>
      <c r="D1955" s="49"/>
      <c r="E1955" s="49"/>
    </row>
    <row r="1956" spans="1:5" x14ac:dyDescent="0.2">
      <c r="A1956" s="49"/>
      <c r="B1956" s="49"/>
      <c r="C1956" s="49"/>
      <c r="D1956" s="49"/>
      <c r="E1956" s="49"/>
    </row>
    <row r="1957" spans="1:5" x14ac:dyDescent="0.2">
      <c r="A1957" s="49"/>
      <c r="B1957" s="49"/>
      <c r="C1957" s="49"/>
      <c r="D1957" s="49"/>
      <c r="E1957" s="49"/>
    </row>
    <row r="1958" spans="1:5" x14ac:dyDescent="0.2">
      <c r="A1958" s="49"/>
      <c r="B1958" s="49"/>
      <c r="C1958" s="49"/>
      <c r="D1958" s="49"/>
      <c r="E1958" s="49"/>
    </row>
    <row r="1959" spans="1:5" x14ac:dyDescent="0.2">
      <c r="A1959" s="49"/>
      <c r="B1959" s="49"/>
      <c r="C1959" s="49"/>
      <c r="D1959" s="49"/>
      <c r="E1959" s="49"/>
    </row>
    <row r="1960" spans="1:5" x14ac:dyDescent="0.2">
      <c r="A1960" s="49"/>
      <c r="B1960" s="49"/>
      <c r="C1960" s="49"/>
      <c r="D1960" s="49"/>
      <c r="E1960" s="49"/>
    </row>
    <row r="1961" spans="1:5" x14ac:dyDescent="0.2">
      <c r="A1961" s="49"/>
      <c r="B1961" s="49"/>
      <c r="C1961" s="49"/>
      <c r="D1961" s="49"/>
      <c r="E1961" s="49"/>
    </row>
    <row r="1962" spans="1:5" x14ac:dyDescent="0.2">
      <c r="A1962" s="49"/>
      <c r="B1962" s="49"/>
      <c r="C1962" s="49"/>
      <c r="D1962" s="49"/>
      <c r="E1962" s="49"/>
    </row>
    <row r="1963" spans="1:5" x14ac:dyDescent="0.2">
      <c r="A1963" s="49"/>
      <c r="B1963" s="49"/>
      <c r="C1963" s="49"/>
      <c r="D1963" s="49"/>
      <c r="E1963" s="49"/>
    </row>
    <row r="1964" spans="1:5" x14ac:dyDescent="0.2">
      <c r="A1964" s="49"/>
      <c r="B1964" s="49"/>
      <c r="C1964" s="49"/>
      <c r="D1964" s="49"/>
      <c r="E1964" s="49"/>
    </row>
    <row r="1965" spans="1:5" x14ac:dyDescent="0.2">
      <c r="A1965" s="49"/>
      <c r="B1965" s="49"/>
      <c r="C1965" s="49"/>
      <c r="D1965" s="49"/>
      <c r="E1965" s="49"/>
    </row>
    <row r="1966" spans="1:5" x14ac:dyDescent="0.2">
      <c r="A1966" s="49"/>
      <c r="B1966" s="49"/>
      <c r="C1966" s="49"/>
      <c r="D1966" s="49"/>
      <c r="E1966" s="49"/>
    </row>
    <row r="1967" spans="1:5" x14ac:dyDescent="0.2">
      <c r="A1967" s="49"/>
      <c r="B1967" s="49"/>
      <c r="C1967" s="49"/>
      <c r="D1967" s="49"/>
      <c r="E1967" s="49"/>
    </row>
    <row r="1968" spans="1:5" x14ac:dyDescent="0.2">
      <c r="A1968" s="49"/>
      <c r="B1968" s="49"/>
      <c r="C1968" s="49"/>
      <c r="D1968" s="49"/>
      <c r="E1968" s="49"/>
    </row>
    <row r="1969" spans="1:5" x14ac:dyDescent="0.2">
      <c r="A1969" s="49"/>
      <c r="B1969" s="49"/>
      <c r="C1969" s="49"/>
      <c r="D1969" s="49"/>
      <c r="E1969" s="49"/>
    </row>
    <row r="1970" spans="1:5" x14ac:dyDescent="0.2">
      <c r="A1970" s="49"/>
      <c r="B1970" s="49"/>
      <c r="C1970" s="49"/>
      <c r="D1970" s="49"/>
      <c r="E1970" s="49"/>
    </row>
    <row r="1971" spans="1:5" x14ac:dyDescent="0.2">
      <c r="A1971" s="49"/>
      <c r="B1971" s="49"/>
      <c r="C1971" s="49"/>
      <c r="D1971" s="49"/>
      <c r="E1971" s="49"/>
    </row>
    <row r="1972" spans="1:5" x14ac:dyDescent="0.2">
      <c r="A1972" s="49"/>
      <c r="B1972" s="49"/>
      <c r="C1972" s="49"/>
      <c r="D1972" s="49"/>
      <c r="E1972" s="49"/>
    </row>
    <row r="1973" spans="1:5" x14ac:dyDescent="0.2">
      <c r="A1973" s="49"/>
      <c r="B1973" s="49"/>
      <c r="C1973" s="49"/>
      <c r="D1973" s="49"/>
      <c r="E1973" s="49"/>
    </row>
    <row r="1974" spans="1:5" x14ac:dyDescent="0.2">
      <c r="A1974" s="49"/>
      <c r="B1974" s="49"/>
      <c r="C1974" s="49"/>
      <c r="D1974" s="49"/>
      <c r="E1974" s="49"/>
    </row>
    <row r="1975" spans="1:5" x14ac:dyDescent="0.2">
      <c r="A1975" s="49"/>
      <c r="B1975" s="49"/>
      <c r="C1975" s="49"/>
      <c r="D1975" s="49"/>
      <c r="E1975" s="49"/>
    </row>
    <row r="1976" spans="1:5" x14ac:dyDescent="0.2">
      <c r="A1976" s="49"/>
      <c r="B1976" s="49"/>
      <c r="C1976" s="49"/>
      <c r="D1976" s="49"/>
      <c r="E1976" s="49"/>
    </row>
    <row r="1977" spans="1:5" x14ac:dyDescent="0.2">
      <c r="A1977" s="49"/>
      <c r="B1977" s="49"/>
      <c r="C1977" s="49"/>
      <c r="D1977" s="49"/>
      <c r="E1977" s="49"/>
    </row>
    <row r="1978" spans="1:5" x14ac:dyDescent="0.2">
      <c r="A1978" s="49"/>
      <c r="B1978" s="49"/>
      <c r="C1978" s="49"/>
      <c r="D1978" s="49"/>
      <c r="E1978" s="49"/>
    </row>
    <row r="1979" spans="1:5" x14ac:dyDescent="0.2">
      <c r="A1979" s="49"/>
      <c r="B1979" s="49"/>
      <c r="C1979" s="49"/>
      <c r="D1979" s="49"/>
      <c r="E1979" s="49"/>
    </row>
    <row r="1980" spans="1:5" x14ac:dyDescent="0.2">
      <c r="A1980" s="49"/>
      <c r="B1980" s="49"/>
      <c r="C1980" s="49"/>
      <c r="D1980" s="49"/>
      <c r="E1980" s="49"/>
    </row>
    <row r="1981" spans="1:5" x14ac:dyDescent="0.2">
      <c r="A1981" s="49"/>
      <c r="B1981" s="49"/>
      <c r="C1981" s="49"/>
      <c r="D1981" s="49"/>
      <c r="E1981" s="49"/>
    </row>
    <row r="1982" spans="1:5" x14ac:dyDescent="0.2">
      <c r="A1982" s="49"/>
      <c r="B1982" s="49"/>
      <c r="C1982" s="49"/>
      <c r="D1982" s="49"/>
      <c r="E1982" s="49"/>
    </row>
    <row r="1983" spans="1:5" x14ac:dyDescent="0.2">
      <c r="A1983" s="49"/>
      <c r="B1983" s="49"/>
      <c r="C1983" s="49"/>
      <c r="D1983" s="49"/>
      <c r="E1983" s="49"/>
    </row>
    <row r="1984" spans="1:5" x14ac:dyDescent="0.2">
      <c r="A1984" s="49"/>
      <c r="B1984" s="49"/>
      <c r="C1984" s="49"/>
      <c r="D1984" s="49"/>
      <c r="E1984" s="49"/>
    </row>
    <row r="1985" spans="1:5" x14ac:dyDescent="0.2">
      <c r="A1985" s="49"/>
      <c r="B1985" s="49"/>
      <c r="C1985" s="49"/>
      <c r="D1985" s="49"/>
      <c r="E1985" s="49"/>
    </row>
    <row r="1986" spans="1:5" x14ac:dyDescent="0.2">
      <c r="A1986" s="49"/>
      <c r="B1986" s="49"/>
      <c r="C1986" s="49"/>
      <c r="D1986" s="49"/>
      <c r="E1986" s="49"/>
    </row>
    <row r="1987" spans="1:5" x14ac:dyDescent="0.2">
      <c r="A1987" s="49"/>
      <c r="B1987" s="49"/>
      <c r="C1987" s="49"/>
      <c r="D1987" s="49"/>
      <c r="E1987" s="49"/>
    </row>
    <row r="1988" spans="1:5" x14ac:dyDescent="0.2">
      <c r="A1988" s="49"/>
      <c r="B1988" s="49"/>
      <c r="C1988" s="49"/>
      <c r="D1988" s="49"/>
      <c r="E1988" s="49"/>
    </row>
    <row r="1989" spans="1:5" x14ac:dyDescent="0.2">
      <c r="A1989" s="49"/>
      <c r="B1989" s="49"/>
      <c r="C1989" s="49"/>
      <c r="D1989" s="49"/>
      <c r="E1989" s="49"/>
    </row>
    <row r="1990" spans="1:5" x14ac:dyDescent="0.2">
      <c r="A1990" s="49"/>
      <c r="B1990" s="49"/>
      <c r="C1990" s="49"/>
      <c r="D1990" s="49"/>
      <c r="E1990" s="49"/>
    </row>
    <row r="1991" spans="1:5" x14ac:dyDescent="0.2">
      <c r="A1991" s="49"/>
      <c r="B1991" s="49"/>
      <c r="C1991" s="49"/>
      <c r="D1991" s="49"/>
      <c r="E1991" s="49"/>
    </row>
    <row r="1992" spans="1:5" x14ac:dyDescent="0.2">
      <c r="A1992" s="49"/>
      <c r="B1992" s="49"/>
      <c r="C1992" s="49"/>
      <c r="D1992" s="49"/>
      <c r="E1992" s="49"/>
    </row>
    <row r="1993" spans="1:5" x14ac:dyDescent="0.2">
      <c r="A1993" s="49"/>
      <c r="B1993" s="49"/>
      <c r="C1993" s="49"/>
      <c r="D1993" s="49"/>
      <c r="E1993" s="49"/>
    </row>
    <row r="1994" spans="1:5" x14ac:dyDescent="0.2">
      <c r="A1994" s="49"/>
      <c r="B1994" s="49"/>
      <c r="C1994" s="49"/>
      <c r="D1994" s="49"/>
      <c r="E1994" s="49"/>
    </row>
    <row r="1995" spans="1:5" x14ac:dyDescent="0.2">
      <c r="A1995" s="49"/>
      <c r="B1995" s="49"/>
      <c r="C1995" s="49"/>
      <c r="D1995" s="49"/>
      <c r="E1995" s="49"/>
    </row>
    <row r="1996" spans="1:5" x14ac:dyDescent="0.2">
      <c r="A1996" s="49"/>
      <c r="B1996" s="49"/>
      <c r="C1996" s="49"/>
      <c r="D1996" s="49"/>
      <c r="E1996" s="49"/>
    </row>
    <row r="1997" spans="1:5" x14ac:dyDescent="0.2">
      <c r="A1997" s="49"/>
      <c r="B1997" s="49"/>
      <c r="C1997" s="49"/>
      <c r="D1997" s="49"/>
      <c r="E1997" s="49"/>
    </row>
    <row r="1998" spans="1:5" x14ac:dyDescent="0.2">
      <c r="A1998" s="49"/>
      <c r="B1998" s="49"/>
      <c r="C1998" s="49"/>
      <c r="D1998" s="49"/>
      <c r="E1998" s="49"/>
    </row>
    <row r="1999" spans="1:5" x14ac:dyDescent="0.2">
      <c r="A1999" s="49"/>
      <c r="B1999" s="49"/>
      <c r="C1999" s="49"/>
      <c r="D1999" s="49"/>
      <c r="E1999" s="49"/>
    </row>
    <row r="2000" spans="1:5" x14ac:dyDescent="0.2">
      <c r="A2000" s="49"/>
      <c r="B2000" s="49"/>
      <c r="C2000" s="49"/>
      <c r="D2000" s="49"/>
      <c r="E2000" s="49"/>
    </row>
    <row r="2001" spans="1:5" x14ac:dyDescent="0.2">
      <c r="A2001" s="49"/>
      <c r="B2001" s="49"/>
      <c r="C2001" s="49"/>
      <c r="D2001" s="49"/>
      <c r="E2001" s="49"/>
    </row>
    <row r="2002" spans="1:5" x14ac:dyDescent="0.2">
      <c r="A2002" s="49"/>
      <c r="B2002" s="49"/>
      <c r="C2002" s="49"/>
      <c r="D2002" s="49"/>
      <c r="E2002" s="49"/>
    </row>
    <row r="2003" spans="1:5" x14ac:dyDescent="0.2">
      <c r="A2003" s="49"/>
      <c r="B2003" s="49"/>
      <c r="C2003" s="49"/>
      <c r="D2003" s="49"/>
      <c r="E2003" s="49"/>
    </row>
    <row r="2004" spans="1:5" x14ac:dyDescent="0.2">
      <c r="A2004" s="49"/>
      <c r="B2004" s="49"/>
      <c r="C2004" s="49"/>
      <c r="D2004" s="49"/>
      <c r="E2004" s="49"/>
    </row>
    <row r="2005" spans="1:5" x14ac:dyDescent="0.2">
      <c r="A2005" s="49"/>
      <c r="B2005" s="49"/>
      <c r="C2005" s="49"/>
      <c r="D2005" s="49"/>
      <c r="E2005" s="49"/>
    </row>
    <row r="2006" spans="1:5" x14ac:dyDescent="0.2">
      <c r="A2006" s="49"/>
      <c r="B2006" s="49"/>
      <c r="C2006" s="49"/>
      <c r="D2006" s="49"/>
      <c r="E2006" s="49"/>
    </row>
    <row r="2007" spans="1:5" x14ac:dyDescent="0.2">
      <c r="A2007" s="49"/>
      <c r="B2007" s="49"/>
      <c r="C2007" s="49"/>
      <c r="D2007" s="49"/>
      <c r="E2007" s="49"/>
    </row>
    <row r="2008" spans="1:5" x14ac:dyDescent="0.2">
      <c r="A2008" s="49"/>
      <c r="B2008" s="49"/>
      <c r="C2008" s="49"/>
      <c r="D2008" s="49"/>
      <c r="E2008" s="49"/>
    </row>
    <row r="2009" spans="1:5" x14ac:dyDescent="0.2">
      <c r="A2009" s="49"/>
      <c r="B2009" s="49"/>
      <c r="C2009" s="49"/>
      <c r="D2009" s="49"/>
      <c r="E2009" s="49"/>
    </row>
    <row r="2010" spans="1:5" x14ac:dyDescent="0.2">
      <c r="A2010" s="49"/>
      <c r="B2010" s="49"/>
      <c r="C2010" s="49"/>
      <c r="D2010" s="49"/>
      <c r="E2010" s="49"/>
    </row>
    <row r="2011" spans="1:5" x14ac:dyDescent="0.2">
      <c r="A2011" s="49"/>
      <c r="B2011" s="49"/>
      <c r="C2011" s="49"/>
      <c r="D2011" s="49"/>
      <c r="E2011" s="49"/>
    </row>
    <row r="2012" spans="1:5" x14ac:dyDescent="0.2">
      <c r="A2012" s="49"/>
      <c r="B2012" s="49"/>
      <c r="C2012" s="49"/>
      <c r="D2012" s="49"/>
      <c r="E2012" s="49"/>
    </row>
    <row r="2013" spans="1:5" x14ac:dyDescent="0.2">
      <c r="A2013" s="49"/>
      <c r="B2013" s="49"/>
      <c r="C2013" s="49"/>
      <c r="D2013" s="49"/>
      <c r="E2013" s="49"/>
    </row>
    <row r="2014" spans="1:5" x14ac:dyDescent="0.2">
      <c r="A2014" s="49"/>
      <c r="B2014" s="49"/>
      <c r="C2014" s="49"/>
      <c r="D2014" s="49"/>
      <c r="E2014" s="49"/>
    </row>
    <row r="2015" spans="1:5" x14ac:dyDescent="0.2">
      <c r="A2015" s="49"/>
      <c r="B2015" s="49"/>
      <c r="C2015" s="49"/>
      <c r="D2015" s="49"/>
      <c r="E2015" s="49"/>
    </row>
    <row r="2016" spans="1:5" x14ac:dyDescent="0.2">
      <c r="A2016" s="49"/>
      <c r="B2016" s="49"/>
      <c r="C2016" s="49"/>
      <c r="D2016" s="49"/>
      <c r="E2016" s="49"/>
    </row>
    <row r="2017" spans="1:5" x14ac:dyDescent="0.2">
      <c r="A2017" s="49"/>
      <c r="B2017" s="49"/>
      <c r="C2017" s="49"/>
      <c r="D2017" s="49"/>
      <c r="E2017" s="49"/>
    </row>
    <row r="2018" spans="1:5" x14ac:dyDescent="0.2">
      <c r="A2018" s="49"/>
      <c r="B2018" s="49"/>
      <c r="C2018" s="49"/>
      <c r="D2018" s="49"/>
      <c r="E2018" s="49"/>
    </row>
    <row r="2019" spans="1:5" x14ac:dyDescent="0.2">
      <c r="A2019" s="49"/>
      <c r="B2019" s="49"/>
      <c r="C2019" s="49"/>
      <c r="D2019" s="49"/>
      <c r="E2019" s="49"/>
    </row>
    <row r="2020" spans="1:5" x14ac:dyDescent="0.2">
      <c r="A2020" s="49"/>
      <c r="B2020" s="49"/>
      <c r="C2020" s="49"/>
      <c r="D2020" s="49"/>
      <c r="E2020" s="49"/>
    </row>
    <row r="2021" spans="1:5" x14ac:dyDescent="0.2">
      <c r="A2021" s="49"/>
      <c r="B2021" s="49"/>
      <c r="C2021" s="49"/>
      <c r="D2021" s="49"/>
      <c r="E2021" s="49"/>
    </row>
    <row r="2022" spans="1:5" x14ac:dyDescent="0.2">
      <c r="A2022" s="49"/>
      <c r="B2022" s="49"/>
      <c r="C2022" s="49"/>
      <c r="D2022" s="49"/>
      <c r="E2022" s="49"/>
    </row>
    <row r="2023" spans="1:5" x14ac:dyDescent="0.2">
      <c r="A2023" s="49"/>
      <c r="B2023" s="49"/>
      <c r="C2023" s="49"/>
      <c r="D2023" s="49"/>
      <c r="E2023" s="49"/>
    </row>
    <row r="2024" spans="1:5" x14ac:dyDescent="0.2">
      <c r="A2024" s="49"/>
      <c r="B2024" s="49"/>
      <c r="C2024" s="49"/>
      <c r="D2024" s="49"/>
      <c r="E2024" s="49"/>
    </row>
    <row r="2025" spans="1:5" x14ac:dyDescent="0.2">
      <c r="A2025" s="49"/>
      <c r="B2025" s="49"/>
      <c r="C2025" s="49"/>
      <c r="D2025" s="49"/>
      <c r="E2025" s="49"/>
    </row>
    <row r="2026" spans="1:5" x14ac:dyDescent="0.2">
      <c r="A2026" s="49"/>
      <c r="B2026" s="49"/>
      <c r="C2026" s="49"/>
      <c r="D2026" s="49"/>
      <c r="E2026" s="49"/>
    </row>
    <row r="2027" spans="1:5" x14ac:dyDescent="0.2">
      <c r="A2027" s="49"/>
      <c r="B2027" s="49"/>
      <c r="C2027" s="49"/>
      <c r="D2027" s="49"/>
      <c r="E2027" s="49"/>
    </row>
    <row r="2028" spans="1:5" x14ac:dyDescent="0.2">
      <c r="A2028" s="49"/>
      <c r="B2028" s="49"/>
      <c r="C2028" s="49"/>
      <c r="D2028" s="49"/>
      <c r="E2028" s="49"/>
    </row>
    <row r="2029" spans="1:5" x14ac:dyDescent="0.2">
      <c r="A2029" s="49"/>
      <c r="B2029" s="49"/>
      <c r="C2029" s="49"/>
      <c r="D2029" s="49"/>
      <c r="E2029" s="49"/>
    </row>
    <row r="2030" spans="1:5" x14ac:dyDescent="0.2">
      <c r="A2030" s="49"/>
      <c r="B2030" s="49"/>
      <c r="C2030" s="49"/>
      <c r="D2030" s="49"/>
      <c r="E2030" s="49"/>
    </row>
    <row r="2031" spans="1:5" x14ac:dyDescent="0.2">
      <c r="A2031" s="49"/>
      <c r="B2031" s="49"/>
      <c r="C2031" s="49"/>
      <c r="D2031" s="49"/>
      <c r="E2031" s="49"/>
    </row>
    <row r="2032" spans="1:5" x14ac:dyDescent="0.2">
      <c r="A2032" s="49"/>
      <c r="B2032" s="49"/>
      <c r="C2032" s="49"/>
      <c r="D2032" s="49"/>
      <c r="E2032" s="49"/>
    </row>
    <row r="2033" spans="1:5" x14ac:dyDescent="0.2">
      <c r="A2033" s="49"/>
      <c r="B2033" s="49"/>
      <c r="C2033" s="49"/>
      <c r="D2033" s="49"/>
      <c r="E2033" s="49"/>
    </row>
    <row r="2034" spans="1:5" x14ac:dyDescent="0.2">
      <c r="A2034" s="49"/>
      <c r="B2034" s="49"/>
      <c r="C2034" s="49"/>
      <c r="D2034" s="49"/>
      <c r="E2034" s="49"/>
    </row>
    <row r="2035" spans="1:5" x14ac:dyDescent="0.2">
      <c r="A2035" s="49"/>
      <c r="B2035" s="49"/>
      <c r="C2035" s="49"/>
      <c r="D2035" s="49"/>
      <c r="E2035" s="49"/>
    </row>
    <row r="2036" spans="1:5" x14ac:dyDescent="0.2">
      <c r="A2036" s="49"/>
      <c r="B2036" s="49"/>
      <c r="C2036" s="49"/>
      <c r="D2036" s="49"/>
      <c r="E2036" s="49"/>
    </row>
    <row r="2037" spans="1:5" x14ac:dyDescent="0.2">
      <c r="A2037" s="49"/>
      <c r="B2037" s="49"/>
      <c r="C2037" s="49"/>
      <c r="D2037" s="49"/>
      <c r="E2037" s="49"/>
    </row>
    <row r="2038" spans="1:5" x14ac:dyDescent="0.2">
      <c r="A2038" s="49"/>
      <c r="B2038" s="49"/>
      <c r="C2038" s="49"/>
      <c r="D2038" s="49"/>
      <c r="E2038" s="49"/>
    </row>
    <row r="2039" spans="1:5" x14ac:dyDescent="0.2">
      <c r="A2039" s="49"/>
      <c r="B2039" s="49"/>
      <c r="C2039" s="49"/>
      <c r="D2039" s="49"/>
      <c r="E2039" s="49"/>
    </row>
    <row r="2040" spans="1:5" x14ac:dyDescent="0.2">
      <c r="A2040" s="49"/>
      <c r="B2040" s="49"/>
      <c r="C2040" s="49"/>
      <c r="D2040" s="49"/>
      <c r="E2040" s="49"/>
    </row>
    <row r="2041" spans="1:5" x14ac:dyDescent="0.2">
      <c r="A2041" s="49"/>
      <c r="B2041" s="49"/>
      <c r="C2041" s="49"/>
      <c r="D2041" s="49"/>
      <c r="E2041" s="49"/>
    </row>
    <row r="2042" spans="1:5" x14ac:dyDescent="0.2">
      <c r="A2042" s="49"/>
      <c r="B2042" s="49"/>
      <c r="C2042" s="49"/>
      <c r="D2042" s="49"/>
      <c r="E2042" s="49"/>
    </row>
    <row r="2043" spans="1:5" x14ac:dyDescent="0.2">
      <c r="A2043" s="49"/>
      <c r="B2043" s="49"/>
      <c r="C2043" s="49"/>
      <c r="D2043" s="49"/>
      <c r="E2043" s="49"/>
    </row>
    <row r="2044" spans="1:5" x14ac:dyDescent="0.2">
      <c r="A2044" s="49"/>
      <c r="B2044" s="49"/>
      <c r="C2044" s="49"/>
      <c r="D2044" s="49"/>
      <c r="E2044" s="49"/>
    </row>
    <row r="2045" spans="1:5" x14ac:dyDescent="0.2">
      <c r="A2045" s="49"/>
      <c r="B2045" s="49"/>
      <c r="C2045" s="49"/>
      <c r="D2045" s="49"/>
      <c r="E2045" s="49"/>
    </row>
    <row r="2046" spans="1:5" x14ac:dyDescent="0.2">
      <c r="A2046" s="49"/>
      <c r="B2046" s="49"/>
      <c r="C2046" s="49"/>
      <c r="D2046" s="49"/>
      <c r="E2046" s="49"/>
    </row>
    <row r="2047" spans="1:5" x14ac:dyDescent="0.2">
      <c r="A2047" s="49"/>
      <c r="B2047" s="49"/>
      <c r="C2047" s="49"/>
      <c r="D2047" s="49"/>
      <c r="E2047" s="49"/>
    </row>
    <row r="2048" spans="1:5" x14ac:dyDescent="0.2">
      <c r="A2048" s="49"/>
      <c r="B2048" s="49"/>
      <c r="C2048" s="49"/>
      <c r="D2048" s="49"/>
      <c r="E2048" s="49"/>
    </row>
    <row r="2049" spans="1:5" x14ac:dyDescent="0.2">
      <c r="A2049" s="49"/>
      <c r="B2049" s="49"/>
      <c r="C2049" s="49"/>
      <c r="D2049" s="49"/>
      <c r="E2049" s="49"/>
    </row>
    <row r="2050" spans="1:5" x14ac:dyDescent="0.2">
      <c r="A2050" s="49"/>
      <c r="B2050" s="49"/>
      <c r="C2050" s="49"/>
      <c r="D2050" s="49"/>
      <c r="E2050" s="49"/>
    </row>
    <row r="2051" spans="1:5" x14ac:dyDescent="0.2">
      <c r="A2051" s="49"/>
      <c r="B2051" s="49"/>
      <c r="C2051" s="49"/>
      <c r="D2051" s="49"/>
      <c r="E2051" s="49"/>
    </row>
    <row r="2052" spans="1:5" x14ac:dyDescent="0.2">
      <c r="A2052" s="49"/>
      <c r="B2052" s="49"/>
      <c r="C2052" s="49"/>
      <c r="D2052" s="49"/>
      <c r="E2052" s="49"/>
    </row>
    <row r="2053" spans="1:5" x14ac:dyDescent="0.2">
      <c r="A2053" s="49"/>
      <c r="B2053" s="49"/>
      <c r="C2053" s="49"/>
      <c r="D2053" s="49"/>
      <c r="E2053" s="49"/>
    </row>
    <row r="2054" spans="1:5" x14ac:dyDescent="0.2">
      <c r="A2054" s="49"/>
      <c r="B2054" s="49"/>
      <c r="C2054" s="49"/>
      <c r="D2054" s="49"/>
      <c r="E2054" s="49"/>
    </row>
    <row r="2055" spans="1:5" x14ac:dyDescent="0.2">
      <c r="A2055" s="49"/>
      <c r="B2055" s="49"/>
      <c r="C2055" s="49"/>
      <c r="D2055" s="49"/>
      <c r="E2055" s="49"/>
    </row>
    <row r="2056" spans="1:5" x14ac:dyDescent="0.2">
      <c r="A2056" s="49"/>
      <c r="B2056" s="49"/>
      <c r="C2056" s="49"/>
      <c r="D2056" s="49"/>
      <c r="E2056" s="49"/>
    </row>
    <row r="2057" spans="1:5" x14ac:dyDescent="0.2">
      <c r="A2057" s="49"/>
      <c r="B2057" s="49"/>
      <c r="C2057" s="49"/>
      <c r="D2057" s="49"/>
      <c r="E2057" s="49"/>
    </row>
    <row r="2058" spans="1:5" x14ac:dyDescent="0.2">
      <c r="A2058" s="49"/>
      <c r="B2058" s="49"/>
      <c r="C2058" s="49"/>
      <c r="D2058" s="49"/>
      <c r="E2058" s="49"/>
    </row>
    <row r="2059" spans="1:5" x14ac:dyDescent="0.2">
      <c r="A2059" s="49"/>
      <c r="B2059" s="49"/>
      <c r="C2059" s="49"/>
      <c r="D2059" s="49"/>
      <c r="E2059" s="49"/>
    </row>
    <row r="2060" spans="1:5" x14ac:dyDescent="0.2">
      <c r="A2060" s="49"/>
      <c r="B2060" s="49"/>
      <c r="C2060" s="49"/>
      <c r="D2060" s="49"/>
      <c r="E2060" s="49"/>
    </row>
    <row r="2061" spans="1:5" x14ac:dyDescent="0.2">
      <c r="A2061" s="49"/>
      <c r="B2061" s="49"/>
      <c r="C2061" s="49"/>
      <c r="D2061" s="49"/>
      <c r="E2061" s="49"/>
    </row>
    <row r="2062" spans="1:5" x14ac:dyDescent="0.2">
      <c r="A2062" s="49"/>
      <c r="B2062" s="49"/>
      <c r="C2062" s="49"/>
      <c r="D2062" s="49"/>
      <c r="E2062" s="49"/>
    </row>
    <row r="2063" spans="1:5" x14ac:dyDescent="0.2">
      <c r="A2063" s="49"/>
      <c r="B2063" s="49"/>
      <c r="C2063" s="49"/>
      <c r="D2063" s="49"/>
      <c r="E2063" s="49"/>
    </row>
    <row r="2064" spans="1:5" x14ac:dyDescent="0.2">
      <c r="A2064" s="49"/>
      <c r="B2064" s="49"/>
      <c r="C2064" s="49"/>
      <c r="D2064" s="49"/>
      <c r="E2064" s="49"/>
    </row>
    <row r="2065" spans="1:5" x14ac:dyDescent="0.2">
      <c r="A2065" s="49"/>
      <c r="B2065" s="49"/>
      <c r="C2065" s="49"/>
      <c r="D2065" s="49"/>
      <c r="E2065" s="49"/>
    </row>
    <row r="2066" spans="1:5" x14ac:dyDescent="0.2">
      <c r="A2066" s="49"/>
      <c r="B2066" s="49"/>
      <c r="C2066" s="49"/>
      <c r="D2066" s="49"/>
      <c r="E2066" s="49"/>
    </row>
    <row r="2067" spans="1:5" x14ac:dyDescent="0.2">
      <c r="A2067" s="49"/>
      <c r="B2067" s="49"/>
      <c r="C2067" s="49"/>
      <c r="D2067" s="49"/>
      <c r="E2067" s="49"/>
    </row>
    <row r="2068" spans="1:5" x14ac:dyDescent="0.2">
      <c r="A2068" s="49"/>
      <c r="B2068" s="49"/>
      <c r="C2068" s="49"/>
      <c r="D2068" s="49"/>
      <c r="E2068" s="49"/>
    </row>
    <row r="2069" spans="1:5" x14ac:dyDescent="0.2">
      <c r="A2069" s="49"/>
      <c r="B2069" s="49"/>
      <c r="C2069" s="49"/>
      <c r="D2069" s="49"/>
      <c r="E2069" s="49"/>
    </row>
    <row r="2070" spans="1:5" x14ac:dyDescent="0.2">
      <c r="A2070" s="49"/>
      <c r="B2070" s="49"/>
      <c r="C2070" s="49"/>
      <c r="D2070" s="49"/>
      <c r="E2070" s="49"/>
    </row>
    <row r="2071" spans="1:5" x14ac:dyDescent="0.2">
      <c r="A2071" s="49"/>
      <c r="B2071" s="49"/>
      <c r="C2071" s="49"/>
      <c r="D2071" s="49"/>
      <c r="E2071" s="49"/>
    </row>
    <row r="2072" spans="1:5" x14ac:dyDescent="0.2">
      <c r="A2072" s="49"/>
      <c r="B2072" s="49"/>
      <c r="C2072" s="49"/>
      <c r="D2072" s="49"/>
      <c r="E2072" s="49"/>
    </row>
    <row r="2073" spans="1:5" x14ac:dyDescent="0.2">
      <c r="A2073" s="49"/>
      <c r="B2073" s="49"/>
      <c r="C2073" s="49"/>
      <c r="D2073" s="49"/>
      <c r="E2073" s="49"/>
    </row>
    <row r="2074" spans="1:5" x14ac:dyDescent="0.2">
      <c r="A2074" s="49"/>
      <c r="B2074" s="49"/>
      <c r="C2074" s="49"/>
      <c r="D2074" s="49"/>
      <c r="E2074" s="49"/>
    </row>
    <row r="2075" spans="1:5" x14ac:dyDescent="0.2">
      <c r="A2075" s="49"/>
      <c r="B2075" s="49"/>
      <c r="C2075" s="49"/>
      <c r="D2075" s="49"/>
      <c r="E2075" s="49"/>
    </row>
    <row r="2076" spans="1:5" x14ac:dyDescent="0.2">
      <c r="A2076" s="49"/>
      <c r="B2076" s="49"/>
      <c r="C2076" s="49"/>
      <c r="D2076" s="49"/>
      <c r="E2076" s="49"/>
    </row>
    <row r="2077" spans="1:5" x14ac:dyDescent="0.2">
      <c r="A2077" s="49"/>
      <c r="B2077" s="49"/>
      <c r="C2077" s="49"/>
      <c r="D2077" s="49"/>
      <c r="E2077" s="49"/>
    </row>
    <row r="2078" spans="1:5" x14ac:dyDescent="0.2">
      <c r="A2078" s="49"/>
      <c r="B2078" s="49"/>
      <c r="C2078" s="49"/>
      <c r="D2078" s="49"/>
      <c r="E2078" s="49"/>
    </row>
    <row r="2079" spans="1:5" x14ac:dyDescent="0.2">
      <c r="A2079" s="49"/>
      <c r="B2079" s="49"/>
      <c r="C2079" s="49"/>
      <c r="D2079" s="49"/>
      <c r="E2079" s="49"/>
    </row>
    <row r="2080" spans="1:5" x14ac:dyDescent="0.2">
      <c r="A2080" s="49"/>
      <c r="B2080" s="49"/>
      <c r="C2080" s="49"/>
      <c r="D2080" s="49"/>
      <c r="E2080" s="49"/>
    </row>
    <row r="2081" spans="1:5" x14ac:dyDescent="0.2">
      <c r="A2081" s="49"/>
      <c r="B2081" s="49"/>
      <c r="C2081" s="49"/>
      <c r="D2081" s="49"/>
      <c r="E2081" s="49"/>
    </row>
    <row r="2082" spans="1:5" x14ac:dyDescent="0.2">
      <c r="A2082" s="49"/>
      <c r="B2082" s="49"/>
      <c r="C2082" s="49"/>
      <c r="D2082" s="49"/>
      <c r="E2082" s="49"/>
    </row>
    <row r="2083" spans="1:5" x14ac:dyDescent="0.2">
      <c r="A2083" s="49"/>
      <c r="B2083" s="49"/>
      <c r="C2083" s="49"/>
      <c r="D2083" s="49"/>
      <c r="E2083" s="49"/>
    </row>
    <row r="2084" spans="1:5" x14ac:dyDescent="0.2">
      <c r="A2084" s="49"/>
      <c r="B2084" s="49"/>
      <c r="C2084" s="49"/>
      <c r="D2084" s="49"/>
      <c r="E2084" s="49"/>
    </row>
    <row r="2085" spans="1:5" x14ac:dyDescent="0.2">
      <c r="A2085" s="49"/>
      <c r="B2085" s="49"/>
      <c r="C2085" s="49"/>
      <c r="D2085" s="49"/>
      <c r="E2085" s="49"/>
    </row>
    <row r="2086" spans="1:5" x14ac:dyDescent="0.2">
      <c r="A2086" s="49"/>
      <c r="B2086" s="49"/>
      <c r="C2086" s="49"/>
      <c r="D2086" s="49"/>
      <c r="E2086" s="49"/>
    </row>
    <row r="2087" spans="1:5" x14ac:dyDescent="0.2">
      <c r="A2087" s="49"/>
      <c r="B2087" s="49"/>
      <c r="C2087" s="49"/>
      <c r="D2087" s="49"/>
      <c r="E2087" s="49"/>
    </row>
    <row r="2088" spans="1:5" x14ac:dyDescent="0.2">
      <c r="A2088" s="49"/>
      <c r="B2088" s="49"/>
      <c r="C2088" s="49"/>
      <c r="D2088" s="49"/>
      <c r="E2088" s="49"/>
    </row>
    <row r="2089" spans="1:5" x14ac:dyDescent="0.2">
      <c r="A2089" s="49"/>
      <c r="B2089" s="49"/>
      <c r="C2089" s="49"/>
      <c r="D2089" s="49"/>
      <c r="E2089" s="49"/>
    </row>
    <row r="2090" spans="1:5" x14ac:dyDescent="0.2">
      <c r="A2090" s="49"/>
      <c r="B2090" s="49"/>
      <c r="C2090" s="49"/>
      <c r="D2090" s="49"/>
      <c r="E2090" s="49"/>
    </row>
    <row r="2091" spans="1:5" x14ac:dyDescent="0.2">
      <c r="A2091" s="49"/>
      <c r="B2091" s="49"/>
      <c r="C2091" s="49"/>
      <c r="D2091" s="49"/>
      <c r="E2091" s="49"/>
    </row>
    <row r="2092" spans="1:5" x14ac:dyDescent="0.2">
      <c r="A2092" s="49"/>
      <c r="B2092" s="49"/>
      <c r="C2092" s="49"/>
      <c r="D2092" s="49"/>
      <c r="E2092" s="49"/>
    </row>
    <row r="2093" spans="1:5" x14ac:dyDescent="0.2">
      <c r="A2093" s="49"/>
      <c r="B2093" s="49"/>
      <c r="C2093" s="49"/>
      <c r="D2093" s="49"/>
      <c r="E2093" s="49"/>
    </row>
    <row r="2094" spans="1:5" x14ac:dyDescent="0.2">
      <c r="A2094" s="49"/>
      <c r="B2094" s="49"/>
      <c r="C2094" s="49"/>
      <c r="D2094" s="49"/>
      <c r="E2094" s="49"/>
    </row>
    <row r="2095" spans="1:5" x14ac:dyDescent="0.2">
      <c r="A2095" s="49"/>
      <c r="B2095" s="49"/>
      <c r="C2095" s="49"/>
      <c r="D2095" s="49"/>
      <c r="E2095" s="49"/>
    </row>
    <row r="2096" spans="1:5" x14ac:dyDescent="0.2">
      <c r="A2096" s="49"/>
      <c r="B2096" s="49"/>
      <c r="C2096" s="49"/>
      <c r="D2096" s="49"/>
      <c r="E2096" s="49"/>
    </row>
    <row r="2097" spans="1:5" x14ac:dyDescent="0.2">
      <c r="A2097" s="49"/>
      <c r="B2097" s="49"/>
      <c r="C2097" s="49"/>
      <c r="D2097" s="49"/>
      <c r="E2097" s="49"/>
    </row>
    <row r="2098" spans="1:5" x14ac:dyDescent="0.2">
      <c r="A2098" s="49"/>
      <c r="B2098" s="49"/>
      <c r="C2098" s="49"/>
      <c r="D2098" s="49"/>
      <c r="E2098" s="49"/>
    </row>
    <row r="2099" spans="1:5" x14ac:dyDescent="0.2">
      <c r="A2099" s="49"/>
      <c r="B2099" s="49"/>
      <c r="C2099" s="49"/>
      <c r="D2099" s="49"/>
      <c r="E2099" s="49"/>
    </row>
    <row r="2100" spans="1:5" x14ac:dyDescent="0.2">
      <c r="A2100" s="49"/>
      <c r="B2100" s="49"/>
      <c r="C2100" s="49"/>
      <c r="D2100" s="49"/>
      <c r="E2100" s="49"/>
    </row>
    <row r="2101" spans="1:5" x14ac:dyDescent="0.2">
      <c r="A2101" s="49"/>
      <c r="B2101" s="49"/>
      <c r="C2101" s="49"/>
      <c r="D2101" s="49"/>
      <c r="E2101" s="49"/>
    </row>
    <row r="2102" spans="1:5" x14ac:dyDescent="0.2">
      <c r="A2102" s="49"/>
      <c r="B2102" s="49"/>
      <c r="C2102" s="49"/>
      <c r="D2102" s="49"/>
      <c r="E2102" s="49"/>
    </row>
    <row r="2103" spans="1:5" x14ac:dyDescent="0.2">
      <c r="A2103" s="49"/>
      <c r="B2103" s="49"/>
      <c r="C2103" s="49"/>
      <c r="D2103" s="49"/>
      <c r="E2103" s="49"/>
    </row>
    <row r="2104" spans="1:5" x14ac:dyDescent="0.2">
      <c r="A2104" s="49"/>
      <c r="B2104" s="49"/>
      <c r="C2104" s="49"/>
      <c r="D2104" s="49"/>
      <c r="E2104" s="49"/>
    </row>
    <row r="2105" spans="1:5" x14ac:dyDescent="0.2">
      <c r="A2105" s="49"/>
      <c r="B2105" s="49"/>
      <c r="C2105" s="49"/>
      <c r="D2105" s="49"/>
      <c r="E2105" s="49"/>
    </row>
    <row r="2106" spans="1:5" x14ac:dyDescent="0.2">
      <c r="A2106" s="49"/>
      <c r="B2106" s="49"/>
      <c r="C2106" s="49"/>
      <c r="D2106" s="49"/>
      <c r="E2106" s="49"/>
    </row>
    <row r="2107" spans="1:5" x14ac:dyDescent="0.2">
      <c r="A2107" s="49"/>
      <c r="B2107" s="49"/>
      <c r="C2107" s="49"/>
      <c r="D2107" s="49"/>
      <c r="E2107" s="49"/>
    </row>
    <row r="2108" spans="1:5" x14ac:dyDescent="0.2">
      <c r="A2108" s="49"/>
      <c r="B2108" s="49"/>
      <c r="C2108" s="49"/>
      <c r="D2108" s="49"/>
      <c r="E2108" s="49"/>
    </row>
    <row r="2109" spans="1:5" x14ac:dyDescent="0.2">
      <c r="A2109" s="49"/>
      <c r="B2109" s="49"/>
      <c r="C2109" s="49"/>
      <c r="D2109" s="49"/>
      <c r="E2109" s="49"/>
    </row>
    <row r="2110" spans="1:5" x14ac:dyDescent="0.2">
      <c r="A2110" s="49"/>
      <c r="B2110" s="49"/>
      <c r="C2110" s="49"/>
      <c r="D2110" s="49"/>
      <c r="E2110" s="49"/>
    </row>
    <row r="2111" spans="1:5" x14ac:dyDescent="0.2">
      <c r="A2111" s="49"/>
      <c r="B2111" s="49"/>
      <c r="C2111" s="49"/>
      <c r="D2111" s="49"/>
      <c r="E2111" s="49"/>
    </row>
    <row r="2112" spans="1:5" x14ac:dyDescent="0.2">
      <c r="A2112" s="49"/>
      <c r="B2112" s="49"/>
      <c r="C2112" s="49"/>
      <c r="D2112" s="49"/>
      <c r="E2112" s="49"/>
    </row>
    <row r="2113" spans="1:5" x14ac:dyDescent="0.2">
      <c r="A2113" s="49"/>
      <c r="B2113" s="49"/>
      <c r="C2113" s="49"/>
      <c r="D2113" s="49"/>
      <c r="E2113" s="49"/>
    </row>
    <row r="2114" spans="1:5" x14ac:dyDescent="0.2">
      <c r="A2114" s="49"/>
      <c r="B2114" s="49"/>
      <c r="C2114" s="49"/>
      <c r="D2114" s="49"/>
      <c r="E2114" s="49"/>
    </row>
    <row r="2115" spans="1:5" x14ac:dyDescent="0.2">
      <c r="A2115" s="49"/>
      <c r="B2115" s="49"/>
      <c r="C2115" s="49"/>
      <c r="D2115" s="49"/>
      <c r="E2115" s="49"/>
    </row>
    <row r="2116" spans="1:5" x14ac:dyDescent="0.2">
      <c r="A2116" s="49"/>
      <c r="B2116" s="49"/>
      <c r="C2116" s="49"/>
      <c r="D2116" s="49"/>
      <c r="E2116" s="49"/>
    </row>
    <row r="2117" spans="1:5" x14ac:dyDescent="0.2">
      <c r="A2117" s="49"/>
      <c r="B2117" s="49"/>
      <c r="C2117" s="49"/>
      <c r="D2117" s="49"/>
      <c r="E2117" s="49"/>
    </row>
    <row r="2118" spans="1:5" x14ac:dyDescent="0.2">
      <c r="A2118" s="49"/>
      <c r="B2118" s="49"/>
      <c r="C2118" s="49"/>
      <c r="D2118" s="49"/>
      <c r="E2118" s="49"/>
    </row>
    <row r="2119" spans="1:5" x14ac:dyDescent="0.2">
      <c r="A2119" s="49"/>
      <c r="B2119" s="49"/>
      <c r="C2119" s="49"/>
      <c r="D2119" s="49"/>
      <c r="E2119" s="49"/>
    </row>
    <row r="2120" spans="1:5" x14ac:dyDescent="0.2">
      <c r="A2120" s="49"/>
      <c r="B2120" s="49"/>
      <c r="C2120" s="49"/>
      <c r="D2120" s="49"/>
      <c r="E2120" s="49"/>
    </row>
    <row r="2121" spans="1:5" x14ac:dyDescent="0.2">
      <c r="A2121" s="49"/>
      <c r="B2121" s="49"/>
      <c r="C2121" s="49"/>
      <c r="D2121" s="49"/>
      <c r="E2121" s="49"/>
    </row>
    <row r="2122" spans="1:5" x14ac:dyDescent="0.2">
      <c r="A2122" s="49"/>
      <c r="B2122" s="49"/>
      <c r="C2122" s="49"/>
      <c r="D2122" s="49"/>
      <c r="E2122" s="49"/>
    </row>
    <row r="2123" spans="1:5" x14ac:dyDescent="0.2">
      <c r="A2123" s="49"/>
      <c r="B2123" s="49"/>
      <c r="C2123" s="49"/>
      <c r="D2123" s="49"/>
      <c r="E2123" s="49"/>
    </row>
    <row r="2124" spans="1:5" x14ac:dyDescent="0.2">
      <c r="A2124" s="49"/>
      <c r="B2124" s="49"/>
      <c r="C2124" s="49"/>
      <c r="D2124" s="49"/>
      <c r="E2124" s="49"/>
    </row>
    <row r="2125" spans="1:5" x14ac:dyDescent="0.2">
      <c r="A2125" s="49"/>
      <c r="B2125" s="49"/>
      <c r="C2125" s="49"/>
      <c r="D2125" s="49"/>
      <c r="E2125" s="49"/>
    </row>
    <row r="2126" spans="1:5" x14ac:dyDescent="0.2">
      <c r="A2126" s="49"/>
      <c r="B2126" s="49"/>
      <c r="C2126" s="49"/>
      <c r="D2126" s="49"/>
      <c r="E2126" s="49"/>
    </row>
    <row r="2127" spans="1:5" x14ac:dyDescent="0.2">
      <c r="A2127" s="49"/>
      <c r="B2127" s="49"/>
      <c r="C2127" s="49"/>
      <c r="D2127" s="49"/>
      <c r="E2127" s="49"/>
    </row>
    <row r="2128" spans="1:5" x14ac:dyDescent="0.2">
      <c r="A2128" s="49"/>
      <c r="B2128" s="49"/>
      <c r="C2128" s="49"/>
      <c r="D2128" s="49"/>
      <c r="E2128" s="49"/>
    </row>
    <row r="2129" spans="1:5" x14ac:dyDescent="0.2">
      <c r="A2129" s="49"/>
      <c r="B2129" s="49"/>
      <c r="C2129" s="49"/>
      <c r="D2129" s="49"/>
      <c r="E2129" s="49"/>
    </row>
    <row r="2130" spans="1:5" x14ac:dyDescent="0.2">
      <c r="A2130" s="49"/>
      <c r="B2130" s="49"/>
      <c r="C2130" s="49"/>
      <c r="D2130" s="49"/>
      <c r="E2130" s="49"/>
    </row>
    <row r="2131" spans="1:5" x14ac:dyDescent="0.2">
      <c r="A2131" s="49"/>
      <c r="B2131" s="49"/>
      <c r="C2131" s="49"/>
      <c r="D2131" s="49"/>
      <c r="E2131" s="49"/>
    </row>
    <row r="2132" spans="1:5" x14ac:dyDescent="0.2">
      <c r="A2132" s="49"/>
      <c r="B2132" s="49"/>
      <c r="C2132" s="49"/>
      <c r="D2132" s="49"/>
      <c r="E2132" s="49"/>
    </row>
    <row r="2133" spans="1:5" x14ac:dyDescent="0.2">
      <c r="A2133" s="49"/>
      <c r="B2133" s="49"/>
      <c r="C2133" s="49"/>
      <c r="D2133" s="49"/>
      <c r="E2133" s="49"/>
    </row>
    <row r="2134" spans="1:5" x14ac:dyDescent="0.2">
      <c r="A2134" s="49"/>
      <c r="B2134" s="49"/>
      <c r="C2134" s="49"/>
      <c r="D2134" s="49"/>
      <c r="E2134" s="49"/>
    </row>
    <row r="2135" spans="1:5" x14ac:dyDescent="0.2">
      <c r="A2135" s="49"/>
      <c r="B2135" s="49"/>
      <c r="C2135" s="49"/>
      <c r="D2135" s="49"/>
      <c r="E2135" s="49"/>
    </row>
    <row r="2136" spans="1:5" x14ac:dyDescent="0.2">
      <c r="A2136" s="49"/>
      <c r="B2136" s="49"/>
      <c r="C2136" s="49"/>
      <c r="D2136" s="49"/>
      <c r="E2136" s="49"/>
    </row>
    <row r="2137" spans="1:5" x14ac:dyDescent="0.2">
      <c r="A2137" s="49"/>
      <c r="B2137" s="49"/>
      <c r="C2137" s="49"/>
      <c r="D2137" s="49"/>
      <c r="E2137" s="49"/>
    </row>
    <row r="2138" spans="1:5" x14ac:dyDescent="0.2">
      <c r="A2138" s="49"/>
      <c r="B2138" s="49"/>
      <c r="C2138" s="49"/>
      <c r="D2138" s="49"/>
      <c r="E2138" s="49"/>
    </row>
    <row r="2139" spans="1:5" x14ac:dyDescent="0.2">
      <c r="A2139" s="49"/>
      <c r="B2139" s="49"/>
      <c r="C2139" s="49"/>
      <c r="D2139" s="49"/>
      <c r="E2139" s="49"/>
    </row>
    <row r="2140" spans="1:5" x14ac:dyDescent="0.2">
      <c r="A2140" s="49"/>
      <c r="B2140" s="49"/>
      <c r="C2140" s="49"/>
      <c r="D2140" s="49"/>
      <c r="E2140" s="49"/>
    </row>
    <row r="2141" spans="1:5" x14ac:dyDescent="0.2">
      <c r="A2141" s="49"/>
      <c r="B2141" s="49"/>
      <c r="C2141" s="49"/>
      <c r="D2141" s="49"/>
      <c r="E2141" s="49"/>
    </row>
    <row r="2142" spans="1:5" x14ac:dyDescent="0.2">
      <c r="A2142" s="49"/>
      <c r="B2142" s="49"/>
      <c r="C2142" s="49"/>
      <c r="D2142" s="49"/>
      <c r="E2142" s="49"/>
    </row>
    <row r="2143" spans="1:5" x14ac:dyDescent="0.2">
      <c r="A2143" s="49"/>
      <c r="B2143" s="49"/>
      <c r="C2143" s="49"/>
      <c r="D2143" s="49"/>
      <c r="E2143" s="49"/>
    </row>
    <row r="2144" spans="1:5" x14ac:dyDescent="0.2">
      <c r="A2144" s="49"/>
      <c r="B2144" s="49"/>
      <c r="C2144" s="49"/>
      <c r="D2144" s="49"/>
      <c r="E2144" s="49"/>
    </row>
    <row r="2145" spans="1:5" x14ac:dyDescent="0.2">
      <c r="A2145" s="49"/>
      <c r="B2145" s="49"/>
      <c r="C2145" s="49"/>
      <c r="D2145" s="49"/>
      <c r="E2145" s="49"/>
    </row>
    <row r="2146" spans="1:5" x14ac:dyDescent="0.2">
      <c r="A2146" s="49"/>
      <c r="B2146" s="49"/>
      <c r="C2146" s="49"/>
      <c r="D2146" s="49"/>
      <c r="E2146" s="49"/>
    </row>
    <row r="2147" spans="1:5" x14ac:dyDescent="0.2">
      <c r="A2147" s="49"/>
      <c r="B2147" s="49"/>
      <c r="C2147" s="49"/>
      <c r="D2147" s="49"/>
      <c r="E2147" s="49"/>
    </row>
    <row r="2148" spans="1:5" x14ac:dyDescent="0.2">
      <c r="A2148" s="49"/>
      <c r="B2148" s="49"/>
      <c r="C2148" s="49"/>
      <c r="D2148" s="49"/>
      <c r="E2148" s="49"/>
    </row>
    <row r="2149" spans="1:5" x14ac:dyDescent="0.2">
      <c r="A2149" s="49"/>
      <c r="B2149" s="49"/>
      <c r="C2149" s="49"/>
      <c r="D2149" s="49"/>
      <c r="E2149" s="49"/>
    </row>
    <row r="2150" spans="1:5" x14ac:dyDescent="0.2">
      <c r="A2150" s="49"/>
      <c r="B2150" s="49"/>
      <c r="C2150" s="49"/>
      <c r="D2150" s="49"/>
      <c r="E2150" s="49"/>
    </row>
    <row r="2151" spans="1:5" x14ac:dyDescent="0.2">
      <c r="A2151" s="49"/>
      <c r="B2151" s="49"/>
      <c r="C2151" s="49"/>
      <c r="D2151" s="49"/>
      <c r="E2151" s="49"/>
    </row>
    <row r="2152" spans="1:5" x14ac:dyDescent="0.2">
      <c r="A2152" s="49"/>
      <c r="B2152" s="49"/>
      <c r="C2152" s="49"/>
      <c r="D2152" s="49"/>
      <c r="E2152" s="49"/>
    </row>
    <row r="2153" spans="1:5" x14ac:dyDescent="0.2">
      <c r="A2153" s="49"/>
      <c r="B2153" s="49"/>
      <c r="C2153" s="49"/>
      <c r="D2153" s="49"/>
      <c r="E2153" s="49"/>
    </row>
    <row r="2154" spans="1:5" x14ac:dyDescent="0.2">
      <c r="A2154" s="49"/>
      <c r="B2154" s="49"/>
      <c r="C2154" s="49"/>
      <c r="D2154" s="49"/>
      <c r="E2154" s="49"/>
    </row>
    <row r="2155" spans="1:5" x14ac:dyDescent="0.2">
      <c r="A2155" s="49"/>
      <c r="B2155" s="49"/>
      <c r="C2155" s="49"/>
      <c r="D2155" s="49"/>
      <c r="E2155" s="49"/>
    </row>
    <row r="2156" spans="1:5" x14ac:dyDescent="0.2">
      <c r="A2156" s="49"/>
      <c r="B2156" s="49"/>
      <c r="C2156" s="49"/>
      <c r="D2156" s="49"/>
      <c r="E2156" s="49"/>
    </row>
    <row r="2157" spans="1:5" x14ac:dyDescent="0.2">
      <c r="A2157" s="49"/>
      <c r="B2157" s="49"/>
      <c r="C2157" s="49"/>
      <c r="D2157" s="49"/>
      <c r="E2157" s="49"/>
    </row>
    <row r="2158" spans="1:5" x14ac:dyDescent="0.2">
      <c r="A2158" s="49"/>
      <c r="B2158" s="49"/>
      <c r="C2158" s="49"/>
      <c r="D2158" s="49"/>
      <c r="E2158" s="49"/>
    </row>
    <row r="2159" spans="1:5" x14ac:dyDescent="0.2">
      <c r="A2159" s="49"/>
      <c r="B2159" s="49"/>
      <c r="C2159" s="49"/>
      <c r="D2159" s="49"/>
      <c r="E2159" s="49"/>
    </row>
    <row r="2160" spans="1:5" x14ac:dyDescent="0.2">
      <c r="A2160" s="49"/>
      <c r="B2160" s="49"/>
      <c r="C2160" s="49"/>
      <c r="D2160" s="49"/>
      <c r="E2160" s="49"/>
    </row>
    <row r="2161" spans="1:5" x14ac:dyDescent="0.2">
      <c r="A2161" s="49"/>
      <c r="B2161" s="49"/>
      <c r="C2161" s="49"/>
      <c r="D2161" s="49"/>
      <c r="E2161" s="49"/>
    </row>
    <row r="2162" spans="1:5" x14ac:dyDescent="0.2">
      <c r="A2162" s="49"/>
      <c r="B2162" s="49"/>
      <c r="C2162" s="49"/>
      <c r="D2162" s="49"/>
      <c r="E2162" s="49"/>
    </row>
    <row r="2163" spans="1:5" x14ac:dyDescent="0.2">
      <c r="A2163" s="49"/>
      <c r="B2163" s="49"/>
      <c r="C2163" s="49"/>
      <c r="D2163" s="49"/>
      <c r="E2163" s="49"/>
    </row>
    <row r="2164" spans="1:5" x14ac:dyDescent="0.2">
      <c r="A2164" s="49"/>
      <c r="B2164" s="49"/>
      <c r="C2164" s="49"/>
      <c r="D2164" s="49"/>
      <c r="E2164" s="49"/>
    </row>
    <row r="2165" spans="1:5" x14ac:dyDescent="0.2">
      <c r="A2165" s="49"/>
      <c r="B2165" s="49"/>
      <c r="C2165" s="49"/>
      <c r="D2165" s="49"/>
      <c r="E2165" s="49"/>
    </row>
    <row r="2166" spans="1:5" x14ac:dyDescent="0.2">
      <c r="A2166" s="49"/>
      <c r="B2166" s="49"/>
      <c r="C2166" s="49"/>
      <c r="D2166" s="49"/>
      <c r="E2166" s="49"/>
    </row>
    <row r="2167" spans="1:5" x14ac:dyDescent="0.2">
      <c r="A2167" s="49"/>
      <c r="B2167" s="49"/>
      <c r="C2167" s="49"/>
      <c r="D2167" s="49"/>
      <c r="E2167" s="49"/>
    </row>
    <row r="2168" spans="1:5" x14ac:dyDescent="0.2">
      <c r="A2168" s="49"/>
      <c r="B2168" s="49"/>
      <c r="C2168" s="49"/>
      <c r="D2168" s="49"/>
      <c r="E2168" s="49"/>
    </row>
    <row r="2169" spans="1:5" x14ac:dyDescent="0.2">
      <c r="A2169" s="49"/>
      <c r="B2169" s="49"/>
      <c r="C2169" s="49"/>
      <c r="D2169" s="49"/>
      <c r="E2169" s="49"/>
    </row>
    <row r="2170" spans="1:5" x14ac:dyDescent="0.2">
      <c r="A2170" s="49"/>
      <c r="B2170" s="49"/>
      <c r="C2170" s="49"/>
      <c r="D2170" s="49"/>
      <c r="E2170" s="49"/>
    </row>
    <row r="2171" spans="1:5" x14ac:dyDescent="0.2">
      <c r="A2171" s="49"/>
      <c r="B2171" s="49"/>
      <c r="C2171" s="49"/>
      <c r="D2171" s="49"/>
      <c r="E2171" s="49"/>
    </row>
    <row r="2172" spans="1:5" x14ac:dyDescent="0.2">
      <c r="A2172" s="49"/>
      <c r="B2172" s="49"/>
      <c r="C2172" s="49"/>
      <c r="D2172" s="49"/>
      <c r="E2172" s="49"/>
    </row>
    <row r="2173" spans="1:5" x14ac:dyDescent="0.2">
      <c r="A2173" s="49"/>
      <c r="B2173" s="49"/>
      <c r="C2173" s="49"/>
      <c r="D2173" s="49"/>
      <c r="E2173" s="49"/>
    </row>
    <row r="2174" spans="1:5" x14ac:dyDescent="0.2">
      <c r="A2174" s="49"/>
      <c r="B2174" s="49"/>
      <c r="C2174" s="49"/>
      <c r="D2174" s="49"/>
      <c r="E2174" s="49"/>
    </row>
    <row r="2175" spans="1:5" x14ac:dyDescent="0.2">
      <c r="A2175" s="49"/>
      <c r="B2175" s="49"/>
      <c r="C2175" s="49"/>
      <c r="D2175" s="49"/>
      <c r="E2175" s="49"/>
    </row>
    <row r="2176" spans="1:5" x14ac:dyDescent="0.2">
      <c r="A2176" s="49"/>
      <c r="B2176" s="49"/>
      <c r="C2176" s="49"/>
      <c r="D2176" s="49"/>
      <c r="E2176" s="49"/>
    </row>
    <row r="2177" spans="1:5" x14ac:dyDescent="0.2">
      <c r="A2177" s="49"/>
      <c r="B2177" s="49"/>
      <c r="C2177" s="49"/>
      <c r="D2177" s="49"/>
      <c r="E2177" s="49"/>
    </row>
    <row r="2178" spans="1:5" x14ac:dyDescent="0.2">
      <c r="A2178" s="49"/>
      <c r="B2178" s="49"/>
      <c r="C2178" s="49"/>
      <c r="D2178" s="49"/>
      <c r="E2178" s="49"/>
    </row>
    <row r="2179" spans="1:5" x14ac:dyDescent="0.2">
      <c r="A2179" s="49"/>
      <c r="B2179" s="49"/>
      <c r="C2179" s="49"/>
      <c r="D2179" s="49"/>
      <c r="E2179" s="49"/>
    </row>
    <row r="2180" spans="1:5" x14ac:dyDescent="0.2">
      <c r="A2180" s="49"/>
      <c r="B2180" s="49"/>
      <c r="C2180" s="49"/>
      <c r="D2180" s="49"/>
      <c r="E2180" s="49"/>
    </row>
    <row r="2181" spans="1:5" x14ac:dyDescent="0.2">
      <c r="A2181" s="49"/>
      <c r="B2181" s="49"/>
      <c r="C2181" s="49"/>
      <c r="D2181" s="49"/>
      <c r="E2181" s="49"/>
    </row>
    <row r="2182" spans="1:5" x14ac:dyDescent="0.2">
      <c r="A2182" s="49"/>
      <c r="B2182" s="49"/>
      <c r="C2182" s="49"/>
      <c r="D2182" s="49"/>
      <c r="E2182" s="49"/>
    </row>
    <row r="2183" spans="1:5" x14ac:dyDescent="0.2">
      <c r="A2183" s="49"/>
      <c r="B2183" s="49"/>
      <c r="C2183" s="49"/>
      <c r="D2183" s="49"/>
      <c r="E2183" s="49"/>
    </row>
    <row r="2184" spans="1:5" x14ac:dyDescent="0.2">
      <c r="A2184" s="49"/>
      <c r="B2184" s="49"/>
      <c r="C2184" s="49"/>
      <c r="D2184" s="49"/>
      <c r="E2184" s="49"/>
    </row>
    <row r="2185" spans="1:5" x14ac:dyDescent="0.2">
      <c r="A2185" s="49"/>
      <c r="B2185" s="49"/>
      <c r="C2185" s="49"/>
      <c r="D2185" s="49"/>
      <c r="E2185" s="49"/>
    </row>
    <row r="2186" spans="1:5" x14ac:dyDescent="0.2">
      <c r="A2186" s="49"/>
      <c r="B2186" s="49"/>
      <c r="C2186" s="49"/>
      <c r="D2186" s="49"/>
      <c r="E2186" s="49"/>
    </row>
    <row r="2187" spans="1:5" x14ac:dyDescent="0.2">
      <c r="A2187" s="49"/>
      <c r="B2187" s="49"/>
      <c r="C2187" s="49"/>
      <c r="D2187" s="49"/>
      <c r="E2187" s="49"/>
    </row>
    <row r="2188" spans="1:5" x14ac:dyDescent="0.2">
      <c r="A2188" s="49"/>
      <c r="B2188" s="49"/>
      <c r="C2188" s="49"/>
      <c r="D2188" s="49"/>
      <c r="E2188" s="49"/>
    </row>
    <row r="2189" spans="1:5" x14ac:dyDescent="0.2">
      <c r="A2189" s="49"/>
      <c r="B2189" s="49"/>
      <c r="C2189" s="49"/>
      <c r="D2189" s="49"/>
      <c r="E2189" s="49"/>
    </row>
    <row r="2190" spans="1:5" x14ac:dyDescent="0.2">
      <c r="A2190" s="49"/>
      <c r="B2190" s="49"/>
      <c r="C2190" s="49"/>
      <c r="D2190" s="49"/>
      <c r="E2190" s="49"/>
    </row>
    <row r="2191" spans="1:5" x14ac:dyDescent="0.2">
      <c r="A2191" s="49"/>
      <c r="B2191" s="49"/>
      <c r="C2191" s="49"/>
      <c r="D2191" s="49"/>
      <c r="E2191" s="49"/>
    </row>
    <row r="2192" spans="1:5" x14ac:dyDescent="0.2">
      <c r="A2192" s="49"/>
      <c r="B2192" s="49"/>
      <c r="C2192" s="49"/>
      <c r="D2192" s="49"/>
      <c r="E2192" s="49"/>
    </row>
    <row r="2193" spans="1:5" x14ac:dyDescent="0.2">
      <c r="A2193" s="49"/>
      <c r="B2193" s="49"/>
      <c r="C2193" s="49"/>
      <c r="D2193" s="49"/>
      <c r="E2193" s="49"/>
    </row>
    <row r="2194" spans="1:5" x14ac:dyDescent="0.2">
      <c r="A2194" s="49"/>
      <c r="B2194" s="49"/>
      <c r="C2194" s="49"/>
      <c r="D2194" s="49"/>
      <c r="E2194" s="49"/>
    </row>
    <row r="2195" spans="1:5" x14ac:dyDescent="0.2">
      <c r="A2195" s="49"/>
      <c r="B2195" s="49"/>
      <c r="C2195" s="49"/>
      <c r="D2195" s="49"/>
      <c r="E2195" s="49"/>
    </row>
    <row r="2196" spans="1:5" x14ac:dyDescent="0.2">
      <c r="A2196" s="49"/>
      <c r="B2196" s="49"/>
      <c r="C2196" s="49"/>
      <c r="D2196" s="49"/>
      <c r="E2196" s="49"/>
    </row>
    <row r="2197" spans="1:5" x14ac:dyDescent="0.2">
      <c r="A2197" s="49"/>
      <c r="B2197" s="49"/>
      <c r="C2197" s="49"/>
      <c r="D2197" s="49"/>
      <c r="E2197" s="49"/>
    </row>
    <row r="2198" spans="1:5" x14ac:dyDescent="0.2">
      <c r="A2198" s="49"/>
      <c r="B2198" s="49"/>
      <c r="C2198" s="49"/>
      <c r="D2198" s="49"/>
      <c r="E2198" s="49"/>
    </row>
    <row r="2199" spans="1:5" x14ac:dyDescent="0.2">
      <c r="A2199" s="49"/>
      <c r="B2199" s="49"/>
      <c r="C2199" s="49"/>
      <c r="D2199" s="49"/>
      <c r="E2199" s="49"/>
    </row>
    <row r="2200" spans="1:5" x14ac:dyDescent="0.2">
      <c r="A2200" s="49"/>
      <c r="B2200" s="49"/>
      <c r="C2200" s="49"/>
      <c r="D2200" s="49"/>
      <c r="E2200" s="49"/>
    </row>
    <row r="2201" spans="1:5" x14ac:dyDescent="0.2">
      <c r="A2201" s="49"/>
      <c r="B2201" s="49"/>
      <c r="C2201" s="49"/>
      <c r="D2201" s="49"/>
      <c r="E2201" s="49"/>
    </row>
    <row r="2202" spans="1:5" x14ac:dyDescent="0.2">
      <c r="A2202" s="49"/>
      <c r="B2202" s="49"/>
      <c r="C2202" s="49"/>
      <c r="D2202" s="49"/>
      <c r="E2202" s="49"/>
    </row>
    <row r="2203" spans="1:5" x14ac:dyDescent="0.2">
      <c r="A2203" s="49"/>
      <c r="B2203" s="49"/>
      <c r="C2203" s="49"/>
      <c r="D2203" s="49"/>
      <c r="E2203" s="49"/>
    </row>
    <row r="2204" spans="1:5" x14ac:dyDescent="0.2">
      <c r="A2204" s="49"/>
      <c r="B2204" s="49"/>
      <c r="C2204" s="49"/>
      <c r="D2204" s="49"/>
      <c r="E2204" s="49"/>
    </row>
    <row r="2205" spans="1:5" x14ac:dyDescent="0.2">
      <c r="A2205" s="49"/>
      <c r="B2205" s="49"/>
      <c r="C2205" s="49"/>
      <c r="D2205" s="49"/>
      <c r="E2205" s="49"/>
    </row>
    <row r="2206" spans="1:5" x14ac:dyDescent="0.2">
      <c r="A2206" s="49"/>
      <c r="B2206" s="49"/>
      <c r="C2206" s="49"/>
      <c r="D2206" s="49"/>
      <c r="E2206" s="49"/>
    </row>
    <row r="2207" spans="1:5" x14ac:dyDescent="0.2">
      <c r="A2207" s="49"/>
      <c r="B2207" s="49"/>
      <c r="C2207" s="49"/>
      <c r="D2207" s="49"/>
      <c r="E2207" s="49"/>
    </row>
    <row r="2208" spans="1:5" x14ac:dyDescent="0.2">
      <c r="A2208" s="49"/>
      <c r="B2208" s="49"/>
      <c r="C2208" s="49"/>
      <c r="D2208" s="49"/>
      <c r="E2208" s="49"/>
    </row>
    <row r="2209" spans="1:5" x14ac:dyDescent="0.2">
      <c r="A2209" s="49"/>
      <c r="B2209" s="49"/>
      <c r="C2209" s="49"/>
      <c r="D2209" s="49"/>
      <c r="E2209" s="49"/>
    </row>
    <row r="2210" spans="1:5" x14ac:dyDescent="0.2">
      <c r="A2210" s="49"/>
      <c r="B2210" s="49"/>
      <c r="C2210" s="49"/>
      <c r="D2210" s="49"/>
      <c r="E2210" s="49"/>
    </row>
    <row r="2211" spans="1:5" x14ac:dyDescent="0.2">
      <c r="A2211" s="49"/>
      <c r="B2211" s="49"/>
      <c r="C2211" s="49"/>
      <c r="D2211" s="49"/>
      <c r="E2211" s="49"/>
    </row>
    <row r="2212" spans="1:5" x14ac:dyDescent="0.2">
      <c r="A2212" s="49"/>
      <c r="B2212" s="49"/>
      <c r="C2212" s="49"/>
      <c r="D2212" s="49"/>
      <c r="E2212" s="49"/>
    </row>
    <row r="2213" spans="1:5" x14ac:dyDescent="0.2">
      <c r="A2213" s="49"/>
      <c r="B2213" s="49"/>
      <c r="C2213" s="49"/>
      <c r="D2213" s="49"/>
      <c r="E2213" s="49"/>
    </row>
    <row r="2214" spans="1:5" x14ac:dyDescent="0.2">
      <c r="A2214" s="49"/>
      <c r="B2214" s="49"/>
      <c r="C2214" s="49"/>
      <c r="D2214" s="49"/>
      <c r="E2214" s="49"/>
    </row>
    <row r="2215" spans="1:5" x14ac:dyDescent="0.2">
      <c r="A2215" s="49"/>
      <c r="B2215" s="49"/>
      <c r="C2215" s="49"/>
      <c r="D2215" s="49"/>
      <c r="E2215" s="49"/>
    </row>
    <row r="2216" spans="1:5" x14ac:dyDescent="0.2">
      <c r="A2216" s="49"/>
      <c r="B2216" s="49"/>
      <c r="C2216" s="49"/>
      <c r="D2216" s="49"/>
      <c r="E2216" s="49"/>
    </row>
    <row r="2217" spans="1:5" x14ac:dyDescent="0.2">
      <c r="A2217" s="49"/>
      <c r="B2217" s="49"/>
      <c r="C2217" s="49"/>
      <c r="D2217" s="49"/>
      <c r="E2217" s="49"/>
    </row>
    <row r="2218" spans="1:5" x14ac:dyDescent="0.2">
      <c r="A2218" s="49"/>
      <c r="B2218" s="49"/>
      <c r="C2218" s="49"/>
      <c r="D2218" s="49"/>
      <c r="E2218" s="49"/>
    </row>
    <row r="2219" spans="1:5" x14ac:dyDescent="0.2">
      <c r="A2219" s="49"/>
      <c r="B2219" s="49"/>
      <c r="C2219" s="49"/>
      <c r="D2219" s="49"/>
      <c r="E2219" s="49"/>
    </row>
    <row r="2220" spans="1:5" x14ac:dyDescent="0.2">
      <c r="A2220" s="49"/>
      <c r="B2220" s="49"/>
      <c r="C2220" s="49"/>
      <c r="D2220" s="49"/>
      <c r="E2220" s="49"/>
    </row>
    <row r="2221" spans="1:5" x14ac:dyDescent="0.2">
      <c r="A2221" s="49"/>
      <c r="B2221" s="49"/>
      <c r="C2221" s="49"/>
      <c r="D2221" s="49"/>
      <c r="E2221" s="49"/>
    </row>
    <row r="2222" spans="1:5" x14ac:dyDescent="0.2">
      <c r="A2222" s="49"/>
      <c r="B2222" s="49"/>
      <c r="C2222" s="49"/>
      <c r="D2222" s="49"/>
      <c r="E2222" s="49"/>
    </row>
    <row r="2223" spans="1:5" x14ac:dyDescent="0.2">
      <c r="A2223" s="49"/>
      <c r="B2223" s="49"/>
      <c r="C2223" s="49"/>
      <c r="D2223" s="49"/>
      <c r="E2223" s="49"/>
    </row>
    <row r="2224" spans="1:5" x14ac:dyDescent="0.2">
      <c r="A2224" s="49"/>
      <c r="B2224" s="49"/>
      <c r="C2224" s="49"/>
      <c r="D2224" s="49"/>
      <c r="E2224" s="49"/>
    </row>
    <row r="2225" spans="1:5" x14ac:dyDescent="0.2">
      <c r="A2225" s="49"/>
      <c r="B2225" s="49"/>
      <c r="C2225" s="49"/>
      <c r="D2225" s="49"/>
      <c r="E2225" s="49"/>
    </row>
    <row r="2226" spans="1:5" x14ac:dyDescent="0.2">
      <c r="A2226" s="49"/>
      <c r="B2226" s="49"/>
      <c r="C2226" s="49"/>
      <c r="D2226" s="49"/>
      <c r="E2226" s="49"/>
    </row>
    <row r="2227" spans="1:5" x14ac:dyDescent="0.2">
      <c r="A2227" s="49"/>
      <c r="B2227" s="49"/>
      <c r="C2227" s="49"/>
      <c r="D2227" s="49"/>
      <c r="E2227" s="49"/>
    </row>
    <row r="2228" spans="1:5" x14ac:dyDescent="0.2">
      <c r="A2228" s="49"/>
      <c r="B2228" s="49"/>
      <c r="C2228" s="49"/>
      <c r="D2228" s="49"/>
      <c r="E2228" s="49"/>
    </row>
    <row r="2229" spans="1:5" x14ac:dyDescent="0.2">
      <c r="A2229" s="49"/>
      <c r="B2229" s="49"/>
      <c r="C2229" s="49"/>
      <c r="D2229" s="49"/>
      <c r="E2229" s="49"/>
    </row>
    <row r="2230" spans="1:5" x14ac:dyDescent="0.2">
      <c r="A2230" s="49"/>
      <c r="B2230" s="49"/>
      <c r="C2230" s="49"/>
      <c r="D2230" s="49"/>
      <c r="E2230" s="49"/>
    </row>
    <row r="2231" spans="1:5" x14ac:dyDescent="0.2">
      <c r="A2231" s="49"/>
      <c r="B2231" s="49"/>
      <c r="C2231" s="49"/>
      <c r="D2231" s="49"/>
      <c r="E2231" s="49"/>
    </row>
    <row r="2232" spans="1:5" x14ac:dyDescent="0.2">
      <c r="A2232" s="49"/>
      <c r="B2232" s="49"/>
      <c r="C2232" s="49"/>
      <c r="D2232" s="49"/>
      <c r="E2232" s="49"/>
    </row>
    <row r="2233" spans="1:5" x14ac:dyDescent="0.2">
      <c r="A2233" s="49"/>
      <c r="B2233" s="49"/>
      <c r="C2233" s="49"/>
      <c r="D2233" s="49"/>
      <c r="E2233" s="49"/>
    </row>
    <row r="2234" spans="1:5" x14ac:dyDescent="0.2">
      <c r="A2234" s="49"/>
      <c r="B2234" s="49"/>
      <c r="C2234" s="49"/>
      <c r="D2234" s="49"/>
      <c r="E2234" s="49"/>
    </row>
    <row r="2235" spans="1:5" x14ac:dyDescent="0.2">
      <c r="A2235" s="49"/>
      <c r="B2235" s="49"/>
      <c r="C2235" s="49"/>
      <c r="D2235" s="49"/>
      <c r="E2235" s="49"/>
    </row>
    <row r="2236" spans="1:5" x14ac:dyDescent="0.2">
      <c r="A2236" s="49"/>
      <c r="B2236" s="49"/>
      <c r="C2236" s="49"/>
      <c r="D2236" s="49"/>
      <c r="E2236" s="49"/>
    </row>
    <row r="2237" spans="1:5" x14ac:dyDescent="0.2">
      <c r="A2237" s="49"/>
      <c r="B2237" s="49"/>
      <c r="C2237" s="49"/>
      <c r="D2237" s="49"/>
      <c r="E2237" s="49"/>
    </row>
    <row r="2238" spans="1:5" x14ac:dyDescent="0.2">
      <c r="A2238" s="49"/>
      <c r="B2238" s="49"/>
      <c r="C2238" s="49"/>
      <c r="D2238" s="49"/>
      <c r="E2238" s="49"/>
    </row>
    <row r="2239" spans="1:5" x14ac:dyDescent="0.2">
      <c r="A2239" s="49"/>
      <c r="B2239" s="49"/>
      <c r="C2239" s="49"/>
      <c r="D2239" s="49"/>
      <c r="E2239" s="49"/>
    </row>
    <row r="2240" spans="1:5" x14ac:dyDescent="0.2">
      <c r="A2240" s="49"/>
      <c r="B2240" s="49"/>
      <c r="C2240" s="49"/>
      <c r="D2240" s="49"/>
      <c r="E2240" s="49"/>
    </row>
    <row r="2241" spans="1:5" x14ac:dyDescent="0.2">
      <c r="A2241" s="49"/>
      <c r="B2241" s="49"/>
      <c r="C2241" s="49"/>
      <c r="D2241" s="49"/>
      <c r="E2241" s="49"/>
    </row>
    <row r="2242" spans="1:5" x14ac:dyDescent="0.2">
      <c r="A2242" s="49"/>
      <c r="B2242" s="49"/>
      <c r="C2242" s="49"/>
      <c r="D2242" s="49"/>
      <c r="E2242" s="49"/>
    </row>
    <row r="2243" spans="1:5" x14ac:dyDescent="0.2">
      <c r="A2243" s="49"/>
      <c r="B2243" s="49"/>
      <c r="C2243" s="49"/>
      <c r="D2243" s="49"/>
      <c r="E2243" s="49"/>
    </row>
    <row r="2244" spans="1:5" x14ac:dyDescent="0.2">
      <c r="A2244" s="49"/>
      <c r="B2244" s="49"/>
      <c r="C2244" s="49"/>
      <c r="D2244" s="49"/>
      <c r="E2244" s="49"/>
    </row>
    <row r="2245" spans="1:5" x14ac:dyDescent="0.2">
      <c r="A2245" s="49"/>
      <c r="B2245" s="49"/>
      <c r="C2245" s="49"/>
      <c r="D2245" s="49"/>
      <c r="E2245" s="49"/>
    </row>
    <row r="2246" spans="1:5" x14ac:dyDescent="0.2">
      <c r="A2246" s="49"/>
      <c r="B2246" s="49"/>
      <c r="C2246" s="49"/>
      <c r="D2246" s="49"/>
      <c r="E2246" s="49"/>
    </row>
    <row r="2247" spans="1:5" x14ac:dyDescent="0.2">
      <c r="A2247" s="49"/>
      <c r="B2247" s="49"/>
      <c r="C2247" s="49"/>
      <c r="D2247" s="49"/>
      <c r="E2247" s="49"/>
    </row>
    <row r="2248" spans="1:5" x14ac:dyDescent="0.2">
      <c r="A2248" s="49"/>
      <c r="B2248" s="49"/>
      <c r="C2248" s="49"/>
      <c r="D2248" s="49"/>
      <c r="E2248" s="49"/>
    </row>
    <row r="2249" spans="1:5" x14ac:dyDescent="0.2">
      <c r="A2249" s="49"/>
      <c r="B2249" s="49"/>
      <c r="C2249" s="49"/>
      <c r="D2249" s="49"/>
      <c r="E2249" s="49"/>
    </row>
    <row r="2250" spans="1:5" x14ac:dyDescent="0.2">
      <c r="A2250" s="49"/>
      <c r="B2250" s="49"/>
      <c r="C2250" s="49"/>
      <c r="D2250" s="49"/>
      <c r="E2250" s="49"/>
    </row>
    <row r="2251" spans="1:5" x14ac:dyDescent="0.2">
      <c r="A2251" s="49"/>
      <c r="B2251" s="49"/>
      <c r="C2251" s="49"/>
      <c r="D2251" s="49"/>
      <c r="E2251" s="49"/>
    </row>
    <row r="2252" spans="1:5" x14ac:dyDescent="0.2">
      <c r="A2252" s="49"/>
      <c r="B2252" s="49"/>
      <c r="C2252" s="49"/>
      <c r="D2252" s="49"/>
      <c r="E2252" s="49"/>
    </row>
    <row r="2253" spans="1:5" x14ac:dyDescent="0.2">
      <c r="A2253" s="49"/>
      <c r="B2253" s="49"/>
      <c r="C2253" s="49"/>
      <c r="D2253" s="49"/>
      <c r="E2253" s="49"/>
    </row>
    <row r="2254" spans="1:5" x14ac:dyDescent="0.2">
      <c r="A2254" s="49"/>
      <c r="B2254" s="49"/>
      <c r="C2254" s="49"/>
      <c r="D2254" s="49"/>
      <c r="E2254" s="49"/>
    </row>
    <row r="2255" spans="1:5" x14ac:dyDescent="0.2">
      <c r="A2255" s="49"/>
      <c r="B2255" s="49"/>
      <c r="C2255" s="49"/>
      <c r="D2255" s="49"/>
      <c r="E2255" s="49"/>
    </row>
    <row r="2256" spans="1:5" x14ac:dyDescent="0.2">
      <c r="A2256" s="49"/>
      <c r="B2256" s="49"/>
      <c r="C2256" s="49"/>
      <c r="D2256" s="49"/>
      <c r="E2256" s="49"/>
    </row>
    <row r="2257" spans="1:5" x14ac:dyDescent="0.2">
      <c r="A2257" s="49"/>
      <c r="B2257" s="49"/>
      <c r="C2257" s="49"/>
      <c r="D2257" s="49"/>
      <c r="E2257" s="49"/>
    </row>
    <row r="2258" spans="1:5" x14ac:dyDescent="0.2">
      <c r="A2258" s="49"/>
      <c r="B2258" s="49"/>
      <c r="C2258" s="49"/>
      <c r="D2258" s="49"/>
      <c r="E2258" s="49"/>
    </row>
    <row r="2259" spans="1:5" x14ac:dyDescent="0.2">
      <c r="A2259" s="49"/>
      <c r="B2259" s="49"/>
      <c r="C2259" s="49"/>
      <c r="D2259" s="49"/>
      <c r="E2259" s="49"/>
    </row>
    <row r="2260" spans="1:5" x14ac:dyDescent="0.2">
      <c r="A2260" s="49"/>
      <c r="B2260" s="49"/>
      <c r="C2260" s="49"/>
      <c r="D2260" s="49"/>
      <c r="E2260" s="49"/>
    </row>
    <row r="2261" spans="1:5" x14ac:dyDescent="0.2">
      <c r="A2261" s="49"/>
      <c r="B2261" s="49"/>
      <c r="C2261" s="49"/>
      <c r="D2261" s="49"/>
      <c r="E2261" s="49"/>
    </row>
    <row r="2262" spans="1:5" x14ac:dyDescent="0.2">
      <c r="A2262" s="49"/>
      <c r="B2262" s="49"/>
      <c r="C2262" s="49"/>
      <c r="D2262" s="49"/>
      <c r="E2262" s="49"/>
    </row>
    <row r="2263" spans="1:5" x14ac:dyDescent="0.2">
      <c r="A2263" s="49"/>
      <c r="B2263" s="49"/>
      <c r="C2263" s="49"/>
      <c r="D2263" s="49"/>
      <c r="E2263" s="49"/>
    </row>
    <row r="2264" spans="1:5" x14ac:dyDescent="0.2">
      <c r="A2264" s="49"/>
      <c r="B2264" s="49"/>
      <c r="C2264" s="49"/>
      <c r="D2264" s="49"/>
      <c r="E2264" s="49"/>
    </row>
    <row r="2265" spans="1:5" x14ac:dyDescent="0.2">
      <c r="A2265" s="49"/>
      <c r="B2265" s="49"/>
      <c r="C2265" s="49"/>
      <c r="D2265" s="49"/>
      <c r="E2265" s="49"/>
    </row>
    <row r="2266" spans="1:5" x14ac:dyDescent="0.2">
      <c r="A2266" s="49"/>
      <c r="B2266" s="49"/>
      <c r="C2266" s="49"/>
      <c r="D2266" s="49"/>
      <c r="E2266" s="49"/>
    </row>
    <row r="2267" spans="1:5" x14ac:dyDescent="0.2">
      <c r="A2267" s="49"/>
      <c r="B2267" s="49"/>
      <c r="C2267" s="49"/>
      <c r="D2267" s="49"/>
      <c r="E2267" s="49"/>
    </row>
    <row r="2268" spans="1:5" x14ac:dyDescent="0.2">
      <c r="A2268" s="49"/>
      <c r="B2268" s="49"/>
      <c r="C2268" s="49"/>
      <c r="D2268" s="49"/>
      <c r="E2268" s="49"/>
    </row>
    <row r="2269" spans="1:5" x14ac:dyDescent="0.2">
      <c r="A2269" s="49"/>
      <c r="B2269" s="49"/>
      <c r="C2269" s="49"/>
      <c r="D2269" s="49"/>
      <c r="E2269" s="49"/>
    </row>
    <row r="2270" spans="1:5" x14ac:dyDescent="0.2">
      <c r="A2270" s="49"/>
      <c r="B2270" s="49"/>
      <c r="C2270" s="49"/>
      <c r="D2270" s="49"/>
      <c r="E2270" s="49"/>
    </row>
    <row r="2271" spans="1:5" x14ac:dyDescent="0.2">
      <c r="A2271" s="49"/>
      <c r="B2271" s="49"/>
      <c r="C2271" s="49"/>
      <c r="D2271" s="49"/>
      <c r="E2271" s="49"/>
    </row>
    <row r="2272" spans="1:5" x14ac:dyDescent="0.2">
      <c r="A2272" s="49"/>
      <c r="B2272" s="49"/>
      <c r="C2272" s="49"/>
      <c r="D2272" s="49"/>
      <c r="E2272" s="49"/>
    </row>
    <row r="2273" spans="1:5" x14ac:dyDescent="0.2">
      <c r="A2273" s="49"/>
      <c r="B2273" s="49"/>
      <c r="C2273" s="49"/>
      <c r="D2273" s="49"/>
      <c r="E2273" s="49"/>
    </row>
    <row r="2274" spans="1:5" x14ac:dyDescent="0.2">
      <c r="A2274" s="49"/>
      <c r="B2274" s="49"/>
      <c r="C2274" s="49"/>
      <c r="D2274" s="49"/>
      <c r="E2274" s="49"/>
    </row>
    <row r="2275" spans="1:5" x14ac:dyDescent="0.2">
      <c r="A2275" s="49"/>
      <c r="B2275" s="49"/>
      <c r="C2275" s="49"/>
      <c r="D2275" s="49"/>
      <c r="E2275" s="49"/>
    </row>
    <row r="2276" spans="1:5" x14ac:dyDescent="0.2">
      <c r="A2276" s="49"/>
      <c r="B2276" s="49"/>
      <c r="C2276" s="49"/>
      <c r="D2276" s="49"/>
      <c r="E2276" s="49"/>
    </row>
    <row r="2277" spans="1:5" x14ac:dyDescent="0.2">
      <c r="A2277" s="49"/>
      <c r="B2277" s="49"/>
      <c r="C2277" s="49"/>
      <c r="D2277" s="49"/>
      <c r="E2277" s="49"/>
    </row>
    <row r="2278" spans="1:5" x14ac:dyDescent="0.2">
      <c r="A2278" s="49"/>
      <c r="B2278" s="49"/>
      <c r="C2278" s="49"/>
      <c r="D2278" s="49"/>
      <c r="E2278" s="49"/>
    </row>
    <row r="2279" spans="1:5" x14ac:dyDescent="0.2">
      <c r="A2279" s="49"/>
      <c r="B2279" s="49"/>
      <c r="C2279" s="49"/>
      <c r="D2279" s="49"/>
      <c r="E2279" s="49"/>
    </row>
    <row r="2280" spans="1:5" x14ac:dyDescent="0.2">
      <c r="A2280" s="49"/>
      <c r="B2280" s="49"/>
      <c r="C2280" s="49"/>
      <c r="D2280" s="49"/>
      <c r="E2280" s="49"/>
    </row>
    <row r="2281" spans="1:5" x14ac:dyDescent="0.2">
      <c r="A2281" s="49"/>
      <c r="B2281" s="49"/>
      <c r="C2281" s="49"/>
      <c r="D2281" s="49"/>
      <c r="E2281" s="49"/>
    </row>
    <row r="2282" spans="1:5" x14ac:dyDescent="0.2">
      <c r="A2282" s="49"/>
      <c r="B2282" s="49"/>
      <c r="C2282" s="49"/>
      <c r="D2282" s="49"/>
      <c r="E2282" s="49"/>
    </row>
    <row r="2283" spans="1:5" x14ac:dyDescent="0.2">
      <c r="A2283" s="49"/>
      <c r="B2283" s="49"/>
      <c r="C2283" s="49"/>
      <c r="D2283" s="49"/>
      <c r="E2283" s="49"/>
    </row>
    <row r="2284" spans="1:5" x14ac:dyDescent="0.2">
      <c r="A2284" s="49"/>
      <c r="B2284" s="49"/>
      <c r="C2284" s="49"/>
      <c r="D2284" s="49"/>
      <c r="E2284" s="49"/>
    </row>
    <row r="2285" spans="1:5" x14ac:dyDescent="0.2">
      <c r="A2285" s="49"/>
      <c r="B2285" s="49"/>
      <c r="C2285" s="49"/>
      <c r="D2285" s="49"/>
      <c r="E2285" s="49"/>
    </row>
    <row r="2286" spans="1:5" x14ac:dyDescent="0.2">
      <c r="A2286" s="49"/>
      <c r="B2286" s="49"/>
      <c r="C2286" s="49"/>
      <c r="D2286" s="49"/>
      <c r="E2286" s="49"/>
    </row>
    <row r="2287" spans="1:5" x14ac:dyDescent="0.2">
      <c r="A2287" s="49"/>
      <c r="B2287" s="49"/>
      <c r="C2287" s="49"/>
      <c r="D2287" s="49"/>
      <c r="E2287" s="49"/>
    </row>
    <row r="2288" spans="1:5" x14ac:dyDescent="0.2">
      <c r="A2288" s="49"/>
      <c r="B2288" s="49"/>
      <c r="C2288" s="49"/>
      <c r="D2288" s="49"/>
      <c r="E2288" s="49"/>
    </row>
    <row r="2289" spans="1:5" x14ac:dyDescent="0.2">
      <c r="A2289" s="49"/>
      <c r="B2289" s="49"/>
      <c r="C2289" s="49"/>
      <c r="D2289" s="49"/>
      <c r="E2289" s="49"/>
    </row>
    <row r="2290" spans="1:5" x14ac:dyDescent="0.2">
      <c r="A2290" s="49"/>
      <c r="B2290" s="49"/>
      <c r="C2290" s="49"/>
      <c r="D2290" s="49"/>
      <c r="E2290" s="49"/>
    </row>
    <row r="2291" spans="1:5" x14ac:dyDescent="0.2">
      <c r="A2291" s="49"/>
      <c r="B2291" s="49"/>
      <c r="C2291" s="49"/>
      <c r="D2291" s="49"/>
      <c r="E2291" s="49"/>
    </row>
    <row r="2292" spans="1:5" x14ac:dyDescent="0.2">
      <c r="A2292" s="49"/>
      <c r="B2292" s="49"/>
      <c r="C2292" s="49"/>
      <c r="D2292" s="49"/>
      <c r="E2292" s="49"/>
    </row>
    <row r="2293" spans="1:5" x14ac:dyDescent="0.2">
      <c r="A2293" s="49"/>
      <c r="B2293" s="49"/>
      <c r="C2293" s="49"/>
      <c r="D2293" s="49"/>
      <c r="E2293" s="49"/>
    </row>
    <row r="2294" spans="1:5" x14ac:dyDescent="0.2">
      <c r="A2294" s="49"/>
      <c r="B2294" s="49"/>
      <c r="C2294" s="49"/>
      <c r="D2294" s="49"/>
      <c r="E2294" s="49"/>
    </row>
    <row r="2295" spans="1:5" x14ac:dyDescent="0.2">
      <c r="A2295" s="49"/>
      <c r="B2295" s="49"/>
      <c r="C2295" s="49"/>
      <c r="D2295" s="49"/>
      <c r="E2295" s="49"/>
    </row>
    <row r="2296" spans="1:5" x14ac:dyDescent="0.2">
      <c r="A2296" s="49"/>
      <c r="B2296" s="49"/>
      <c r="C2296" s="49"/>
      <c r="D2296" s="49"/>
      <c r="E2296" s="49"/>
    </row>
    <row r="2297" spans="1:5" x14ac:dyDescent="0.2">
      <c r="A2297" s="49"/>
      <c r="B2297" s="49"/>
      <c r="C2297" s="49"/>
      <c r="D2297" s="49"/>
      <c r="E2297" s="49"/>
    </row>
    <row r="2298" spans="1:5" x14ac:dyDescent="0.2">
      <c r="A2298" s="49"/>
      <c r="B2298" s="49"/>
      <c r="C2298" s="49"/>
      <c r="D2298" s="49"/>
      <c r="E2298" s="49"/>
    </row>
    <row r="2299" spans="1:5" x14ac:dyDescent="0.2">
      <c r="A2299" s="49"/>
      <c r="B2299" s="49"/>
      <c r="C2299" s="49"/>
      <c r="D2299" s="49"/>
      <c r="E2299" s="49"/>
    </row>
    <row r="2300" spans="1:5" x14ac:dyDescent="0.2">
      <c r="A2300" s="49"/>
      <c r="B2300" s="49"/>
      <c r="C2300" s="49"/>
      <c r="D2300" s="49"/>
      <c r="E2300" s="49"/>
    </row>
    <row r="2301" spans="1:5" x14ac:dyDescent="0.2">
      <c r="A2301" s="49"/>
      <c r="B2301" s="49"/>
      <c r="C2301" s="49"/>
      <c r="D2301" s="49"/>
      <c r="E2301" s="49"/>
    </row>
    <row r="2302" spans="1:5" x14ac:dyDescent="0.2">
      <c r="A2302" s="49"/>
      <c r="B2302" s="49"/>
      <c r="C2302" s="49"/>
      <c r="D2302" s="49"/>
      <c r="E2302" s="49"/>
    </row>
    <row r="2303" spans="1:5" x14ac:dyDescent="0.2">
      <c r="A2303" s="49"/>
      <c r="B2303" s="49"/>
      <c r="C2303" s="49"/>
      <c r="D2303" s="49"/>
      <c r="E2303" s="49"/>
    </row>
    <row r="2304" spans="1:5" x14ac:dyDescent="0.2">
      <c r="A2304" s="49"/>
      <c r="B2304" s="49"/>
      <c r="C2304" s="49"/>
      <c r="D2304" s="49"/>
      <c r="E2304" s="49"/>
    </row>
    <row r="2305" spans="1:5" x14ac:dyDescent="0.2">
      <c r="A2305" s="49"/>
      <c r="B2305" s="49"/>
      <c r="C2305" s="49"/>
      <c r="D2305" s="49"/>
      <c r="E2305" s="49"/>
    </row>
    <row r="2306" spans="1:5" x14ac:dyDescent="0.2">
      <c r="A2306" s="49"/>
      <c r="B2306" s="49"/>
      <c r="C2306" s="49"/>
      <c r="D2306" s="49"/>
      <c r="E2306" s="49"/>
    </row>
    <row r="2307" spans="1:5" x14ac:dyDescent="0.2">
      <c r="A2307" s="49"/>
      <c r="B2307" s="49"/>
      <c r="C2307" s="49"/>
      <c r="D2307" s="49"/>
      <c r="E2307" s="49"/>
    </row>
    <row r="2308" spans="1:5" x14ac:dyDescent="0.2">
      <c r="A2308" s="49"/>
      <c r="B2308" s="49"/>
      <c r="C2308" s="49"/>
      <c r="D2308" s="49"/>
      <c r="E2308" s="49"/>
    </row>
    <row r="2309" spans="1:5" x14ac:dyDescent="0.2">
      <c r="A2309" s="49"/>
      <c r="B2309" s="49"/>
      <c r="C2309" s="49"/>
      <c r="D2309" s="49"/>
      <c r="E2309" s="49"/>
    </row>
    <row r="2310" spans="1:5" x14ac:dyDescent="0.2">
      <c r="A2310" s="49"/>
      <c r="B2310" s="49"/>
      <c r="C2310" s="49"/>
      <c r="D2310" s="49"/>
      <c r="E2310" s="49"/>
    </row>
    <row r="2311" spans="1:5" x14ac:dyDescent="0.2">
      <c r="A2311" s="49"/>
      <c r="B2311" s="49"/>
      <c r="C2311" s="49"/>
      <c r="D2311" s="49"/>
      <c r="E2311" s="49"/>
    </row>
    <row r="2312" spans="1:5" x14ac:dyDescent="0.2">
      <c r="A2312" s="49"/>
      <c r="B2312" s="49"/>
      <c r="C2312" s="49"/>
      <c r="D2312" s="49"/>
      <c r="E2312" s="49"/>
    </row>
    <row r="2313" spans="1:5" x14ac:dyDescent="0.2">
      <c r="A2313" s="49"/>
      <c r="B2313" s="49"/>
      <c r="C2313" s="49"/>
      <c r="D2313" s="49"/>
      <c r="E2313" s="49"/>
    </row>
    <row r="2314" spans="1:5" x14ac:dyDescent="0.2">
      <c r="A2314" s="49"/>
      <c r="B2314" s="49"/>
      <c r="C2314" s="49"/>
      <c r="D2314" s="49"/>
      <c r="E2314" s="49"/>
    </row>
    <row r="2315" spans="1:5" x14ac:dyDescent="0.2">
      <c r="A2315" s="49"/>
      <c r="B2315" s="49"/>
      <c r="C2315" s="49"/>
      <c r="D2315" s="49"/>
      <c r="E2315" s="49"/>
    </row>
    <row r="2316" spans="1:5" x14ac:dyDescent="0.2">
      <c r="A2316" s="49"/>
      <c r="B2316" s="49"/>
      <c r="C2316" s="49"/>
      <c r="D2316" s="49"/>
      <c r="E2316" s="49"/>
    </row>
    <row r="2317" spans="1:5" x14ac:dyDescent="0.2">
      <c r="A2317" s="49"/>
      <c r="B2317" s="49"/>
      <c r="C2317" s="49"/>
      <c r="D2317" s="49"/>
      <c r="E2317" s="49"/>
    </row>
    <row r="2318" spans="1:5" x14ac:dyDescent="0.2">
      <c r="A2318" s="49"/>
      <c r="B2318" s="49"/>
      <c r="C2318" s="49"/>
      <c r="D2318" s="49"/>
      <c r="E2318" s="49"/>
    </row>
    <row r="2319" spans="1:5" x14ac:dyDescent="0.2">
      <c r="A2319" s="49"/>
      <c r="B2319" s="49"/>
      <c r="C2319" s="49"/>
      <c r="D2319" s="49"/>
      <c r="E2319" s="49"/>
    </row>
    <row r="2320" spans="1:5" x14ac:dyDescent="0.2">
      <c r="A2320" s="49"/>
      <c r="B2320" s="49"/>
      <c r="C2320" s="49"/>
      <c r="D2320" s="49"/>
      <c r="E2320" s="49"/>
    </row>
    <row r="2321" spans="1:5" x14ac:dyDescent="0.2">
      <c r="A2321" s="49"/>
      <c r="B2321" s="49"/>
      <c r="C2321" s="49"/>
      <c r="D2321" s="49"/>
      <c r="E2321" s="49"/>
    </row>
    <row r="2322" spans="1:5" x14ac:dyDescent="0.2">
      <c r="A2322" s="49"/>
      <c r="B2322" s="49"/>
      <c r="C2322" s="49"/>
      <c r="D2322" s="49"/>
      <c r="E2322" s="49"/>
    </row>
    <row r="2323" spans="1:5" x14ac:dyDescent="0.2">
      <c r="A2323" s="49"/>
      <c r="B2323" s="49"/>
      <c r="C2323" s="49"/>
      <c r="D2323" s="49"/>
      <c r="E2323" s="49"/>
    </row>
    <row r="2324" spans="1:5" x14ac:dyDescent="0.2">
      <c r="A2324" s="49"/>
      <c r="B2324" s="49"/>
      <c r="C2324" s="49"/>
      <c r="D2324" s="49"/>
      <c r="E2324" s="49"/>
    </row>
    <row r="2325" spans="1:5" x14ac:dyDescent="0.2">
      <c r="A2325" s="49"/>
      <c r="B2325" s="49"/>
      <c r="C2325" s="49"/>
      <c r="D2325" s="49"/>
      <c r="E2325" s="49"/>
    </row>
    <row r="2326" spans="1:5" x14ac:dyDescent="0.2">
      <c r="A2326" s="49"/>
      <c r="B2326" s="49"/>
      <c r="C2326" s="49"/>
      <c r="D2326" s="49"/>
      <c r="E2326" s="49"/>
    </row>
    <row r="2327" spans="1:5" x14ac:dyDescent="0.2">
      <c r="A2327" s="49"/>
      <c r="B2327" s="49"/>
      <c r="C2327" s="49"/>
      <c r="D2327" s="49"/>
      <c r="E2327" s="49"/>
    </row>
    <row r="2328" spans="1:5" x14ac:dyDescent="0.2">
      <c r="A2328" s="49"/>
      <c r="B2328" s="49"/>
      <c r="C2328" s="49"/>
      <c r="D2328" s="49"/>
      <c r="E2328" s="49"/>
    </row>
    <row r="2329" spans="1:5" x14ac:dyDescent="0.2">
      <c r="A2329" s="49"/>
      <c r="B2329" s="49"/>
      <c r="C2329" s="49"/>
      <c r="D2329" s="49"/>
      <c r="E2329" s="49"/>
    </row>
    <row r="2330" spans="1:5" x14ac:dyDescent="0.2">
      <c r="A2330" s="49"/>
      <c r="B2330" s="49"/>
      <c r="C2330" s="49"/>
      <c r="D2330" s="49"/>
      <c r="E2330" s="49"/>
    </row>
    <row r="2331" spans="1:5" x14ac:dyDescent="0.2">
      <c r="A2331" s="49"/>
      <c r="B2331" s="49"/>
      <c r="C2331" s="49"/>
      <c r="D2331" s="49"/>
      <c r="E2331" s="49"/>
    </row>
    <row r="2332" spans="1:5" x14ac:dyDescent="0.2">
      <c r="A2332" s="49"/>
      <c r="B2332" s="49"/>
      <c r="C2332" s="49"/>
      <c r="D2332" s="49"/>
      <c r="E2332" s="49"/>
    </row>
    <row r="2333" spans="1:5" x14ac:dyDescent="0.2">
      <c r="A2333" s="49"/>
      <c r="B2333" s="49"/>
      <c r="C2333" s="49"/>
      <c r="D2333" s="49"/>
      <c r="E2333" s="49"/>
    </row>
    <row r="2334" spans="1:5" x14ac:dyDescent="0.2">
      <c r="A2334" s="49"/>
      <c r="B2334" s="49"/>
      <c r="C2334" s="49"/>
      <c r="D2334" s="49"/>
      <c r="E2334" s="49"/>
    </row>
    <row r="2335" spans="1:5" x14ac:dyDescent="0.2">
      <c r="A2335" s="49"/>
      <c r="B2335" s="49"/>
      <c r="C2335" s="49"/>
      <c r="D2335" s="49"/>
      <c r="E2335" s="49"/>
    </row>
    <row r="2336" spans="1:5" x14ac:dyDescent="0.2">
      <c r="A2336" s="49"/>
      <c r="B2336" s="49"/>
      <c r="C2336" s="49"/>
      <c r="D2336" s="49"/>
      <c r="E2336" s="49"/>
    </row>
    <row r="2337" spans="1:5" x14ac:dyDescent="0.2">
      <c r="A2337" s="49"/>
      <c r="B2337" s="49"/>
      <c r="C2337" s="49"/>
      <c r="D2337" s="49"/>
      <c r="E2337" s="49"/>
    </row>
    <row r="2338" spans="1:5" x14ac:dyDescent="0.2">
      <c r="A2338" s="49"/>
      <c r="B2338" s="49"/>
      <c r="C2338" s="49"/>
      <c r="D2338" s="49"/>
      <c r="E2338" s="49"/>
    </row>
    <row r="2339" spans="1:5" x14ac:dyDescent="0.2">
      <c r="A2339" s="49"/>
      <c r="B2339" s="49"/>
      <c r="C2339" s="49"/>
      <c r="D2339" s="49"/>
      <c r="E2339" s="49"/>
    </row>
    <row r="2340" spans="1:5" x14ac:dyDescent="0.2">
      <c r="A2340" s="49"/>
      <c r="B2340" s="49"/>
      <c r="C2340" s="49"/>
      <c r="D2340" s="49"/>
      <c r="E2340" s="49"/>
    </row>
    <row r="2341" spans="1:5" x14ac:dyDescent="0.2">
      <c r="A2341" s="49"/>
      <c r="B2341" s="49"/>
      <c r="C2341" s="49"/>
      <c r="D2341" s="49"/>
      <c r="E2341" s="49"/>
    </row>
    <row r="2342" spans="1:5" x14ac:dyDescent="0.2">
      <c r="A2342" s="49"/>
      <c r="B2342" s="49"/>
      <c r="C2342" s="49"/>
      <c r="D2342" s="49"/>
      <c r="E2342" s="49"/>
    </row>
    <row r="2343" spans="1:5" x14ac:dyDescent="0.2">
      <c r="A2343" s="49"/>
      <c r="B2343" s="49"/>
      <c r="C2343" s="49"/>
      <c r="D2343" s="49"/>
      <c r="E2343" s="49"/>
    </row>
    <row r="2344" spans="1:5" x14ac:dyDescent="0.2">
      <c r="A2344" s="49"/>
      <c r="B2344" s="49"/>
      <c r="C2344" s="49"/>
      <c r="D2344" s="49"/>
      <c r="E2344" s="49"/>
    </row>
    <row r="2345" spans="1:5" x14ac:dyDescent="0.2">
      <c r="A2345" s="49"/>
      <c r="B2345" s="49"/>
      <c r="C2345" s="49"/>
      <c r="D2345" s="49"/>
      <c r="E2345" s="49"/>
    </row>
    <row r="2346" spans="1:5" x14ac:dyDescent="0.2">
      <c r="A2346" s="49"/>
      <c r="B2346" s="49"/>
      <c r="C2346" s="49"/>
      <c r="D2346" s="49"/>
      <c r="E2346" s="49"/>
    </row>
    <row r="2347" spans="1:5" x14ac:dyDescent="0.2">
      <c r="A2347" s="49"/>
      <c r="B2347" s="49"/>
      <c r="C2347" s="49"/>
      <c r="D2347" s="49"/>
      <c r="E2347" s="49"/>
    </row>
    <row r="2348" spans="1:5" x14ac:dyDescent="0.2">
      <c r="A2348" s="49"/>
      <c r="B2348" s="49"/>
      <c r="C2348" s="49"/>
      <c r="D2348" s="49"/>
      <c r="E2348" s="49"/>
    </row>
    <row r="2349" spans="1:5" x14ac:dyDescent="0.2">
      <c r="A2349" s="49"/>
      <c r="B2349" s="49"/>
      <c r="C2349" s="49"/>
      <c r="D2349" s="49"/>
      <c r="E2349" s="49"/>
    </row>
    <row r="2350" spans="1:5" x14ac:dyDescent="0.2">
      <c r="A2350" s="49"/>
      <c r="B2350" s="49"/>
      <c r="C2350" s="49"/>
      <c r="D2350" s="49"/>
      <c r="E2350" s="49"/>
    </row>
    <row r="2351" spans="1:5" x14ac:dyDescent="0.2">
      <c r="A2351" s="49"/>
      <c r="B2351" s="49"/>
      <c r="C2351" s="49"/>
      <c r="D2351" s="49"/>
      <c r="E2351" s="49"/>
    </row>
    <row r="2352" spans="1:5" x14ac:dyDescent="0.2">
      <c r="A2352" s="49"/>
      <c r="B2352" s="49"/>
      <c r="C2352" s="49"/>
      <c r="D2352" s="49"/>
      <c r="E2352" s="49"/>
    </row>
    <row r="2353" spans="1:5" x14ac:dyDescent="0.2">
      <c r="A2353" s="49"/>
      <c r="B2353" s="49"/>
      <c r="C2353" s="49"/>
      <c r="D2353" s="49"/>
      <c r="E2353" s="49"/>
    </row>
    <row r="2354" spans="1:5" x14ac:dyDescent="0.2">
      <c r="A2354" s="49"/>
      <c r="B2354" s="49"/>
      <c r="C2354" s="49"/>
      <c r="D2354" s="49"/>
      <c r="E2354" s="49"/>
    </row>
    <row r="2355" spans="1:5" x14ac:dyDescent="0.2">
      <c r="A2355" s="49"/>
      <c r="B2355" s="49"/>
      <c r="C2355" s="49"/>
      <c r="D2355" s="49"/>
      <c r="E2355" s="49"/>
    </row>
    <row r="2356" spans="1:5" x14ac:dyDescent="0.2">
      <c r="A2356" s="49"/>
      <c r="B2356" s="49"/>
      <c r="C2356" s="49"/>
      <c r="D2356" s="49"/>
      <c r="E2356" s="49"/>
    </row>
    <row r="2357" spans="1:5" x14ac:dyDescent="0.2">
      <c r="A2357" s="49"/>
      <c r="B2357" s="49"/>
      <c r="C2357" s="49"/>
      <c r="D2357" s="49"/>
      <c r="E2357" s="49"/>
    </row>
    <row r="2358" spans="1:5" x14ac:dyDescent="0.2">
      <c r="A2358" s="49"/>
      <c r="B2358" s="49"/>
      <c r="C2358" s="49"/>
      <c r="D2358" s="49"/>
      <c r="E2358" s="49"/>
    </row>
    <row r="2359" spans="1:5" x14ac:dyDescent="0.2">
      <c r="A2359" s="49"/>
      <c r="B2359" s="49"/>
      <c r="C2359" s="49"/>
      <c r="D2359" s="49"/>
      <c r="E2359" s="49"/>
    </row>
    <row r="2360" spans="1:5" x14ac:dyDescent="0.2">
      <c r="A2360" s="49"/>
      <c r="B2360" s="49"/>
      <c r="C2360" s="49"/>
      <c r="D2360" s="49"/>
      <c r="E2360" s="49"/>
    </row>
    <row r="2361" spans="1:5" x14ac:dyDescent="0.2">
      <c r="A2361" s="49"/>
      <c r="B2361" s="49"/>
      <c r="C2361" s="49"/>
      <c r="D2361" s="49"/>
      <c r="E2361" s="49"/>
    </row>
    <row r="2362" spans="1:5" x14ac:dyDescent="0.2">
      <c r="A2362" s="49"/>
      <c r="B2362" s="49"/>
      <c r="C2362" s="49"/>
      <c r="D2362" s="49"/>
      <c r="E2362" s="49"/>
    </row>
    <row r="2363" spans="1:5" x14ac:dyDescent="0.2">
      <c r="A2363" s="49"/>
      <c r="B2363" s="49"/>
      <c r="C2363" s="49"/>
      <c r="D2363" s="49"/>
      <c r="E2363" s="49"/>
    </row>
    <row r="2364" spans="1:5" x14ac:dyDescent="0.2">
      <c r="A2364" s="49"/>
      <c r="B2364" s="49"/>
      <c r="C2364" s="49"/>
      <c r="D2364" s="49"/>
      <c r="E2364" s="49"/>
    </row>
    <row r="2365" spans="1:5" x14ac:dyDescent="0.2">
      <c r="A2365" s="49"/>
      <c r="B2365" s="49"/>
      <c r="C2365" s="49"/>
      <c r="D2365" s="49"/>
      <c r="E2365" s="49"/>
    </row>
    <row r="2366" spans="1:5" x14ac:dyDescent="0.2">
      <c r="A2366" s="49"/>
      <c r="B2366" s="49"/>
      <c r="C2366" s="49"/>
      <c r="D2366" s="49"/>
      <c r="E2366" s="49"/>
    </row>
    <row r="2367" spans="1:5" x14ac:dyDescent="0.2">
      <c r="A2367" s="49"/>
      <c r="B2367" s="49"/>
      <c r="C2367" s="49"/>
      <c r="D2367" s="49"/>
      <c r="E2367" s="49"/>
    </row>
    <row r="2368" spans="1:5" x14ac:dyDescent="0.2">
      <c r="A2368" s="49"/>
      <c r="B2368" s="49"/>
      <c r="C2368" s="49"/>
      <c r="D2368" s="49"/>
      <c r="E2368" s="49"/>
    </row>
    <row r="2369" spans="1:5" x14ac:dyDescent="0.2">
      <c r="A2369" s="49"/>
      <c r="B2369" s="49"/>
      <c r="C2369" s="49"/>
      <c r="D2369" s="49"/>
      <c r="E2369" s="49"/>
    </row>
    <row r="2370" spans="1:5" x14ac:dyDescent="0.2">
      <c r="A2370" s="49"/>
      <c r="B2370" s="49"/>
      <c r="C2370" s="49"/>
      <c r="D2370" s="49"/>
      <c r="E2370" s="49"/>
    </row>
    <row r="2371" spans="1:5" x14ac:dyDescent="0.2">
      <c r="A2371" s="49"/>
      <c r="B2371" s="49"/>
      <c r="C2371" s="49"/>
      <c r="D2371" s="49"/>
      <c r="E2371" s="49"/>
    </row>
    <row r="2372" spans="1:5" x14ac:dyDescent="0.2">
      <c r="A2372" s="49"/>
      <c r="B2372" s="49"/>
      <c r="C2372" s="49"/>
      <c r="D2372" s="49"/>
      <c r="E2372" s="49"/>
    </row>
    <row r="2373" spans="1:5" x14ac:dyDescent="0.2">
      <c r="A2373" s="49"/>
      <c r="B2373" s="49"/>
      <c r="C2373" s="49"/>
      <c r="D2373" s="49"/>
      <c r="E2373" s="49"/>
    </row>
    <row r="2374" spans="1:5" x14ac:dyDescent="0.2">
      <c r="A2374" s="49"/>
      <c r="B2374" s="49"/>
      <c r="C2374" s="49"/>
      <c r="D2374" s="49"/>
      <c r="E2374" s="49"/>
    </row>
    <row r="2375" spans="1:5" x14ac:dyDescent="0.2">
      <c r="A2375" s="49"/>
      <c r="B2375" s="49"/>
      <c r="C2375" s="49"/>
      <c r="D2375" s="49"/>
      <c r="E2375" s="49"/>
    </row>
    <row r="2376" spans="1:5" x14ac:dyDescent="0.2">
      <c r="A2376" s="49"/>
      <c r="B2376" s="49"/>
      <c r="C2376" s="49"/>
      <c r="D2376" s="49"/>
      <c r="E2376" s="49"/>
    </row>
    <row r="2377" spans="1:5" x14ac:dyDescent="0.2">
      <c r="A2377" s="49"/>
      <c r="B2377" s="49"/>
      <c r="C2377" s="49"/>
      <c r="D2377" s="49"/>
      <c r="E2377" s="49"/>
    </row>
    <row r="2378" spans="1:5" x14ac:dyDescent="0.2">
      <c r="A2378" s="49"/>
      <c r="B2378" s="49"/>
      <c r="C2378" s="49"/>
      <c r="D2378" s="49"/>
      <c r="E2378" s="49"/>
    </row>
    <row r="2379" spans="1:5" x14ac:dyDescent="0.2">
      <c r="A2379" s="49"/>
      <c r="B2379" s="49"/>
      <c r="C2379" s="49"/>
      <c r="D2379" s="49"/>
      <c r="E2379" s="49"/>
    </row>
    <row r="2380" spans="1:5" x14ac:dyDescent="0.2">
      <c r="A2380" s="49"/>
      <c r="B2380" s="49"/>
      <c r="C2380" s="49"/>
      <c r="D2380" s="49"/>
      <c r="E2380" s="49"/>
    </row>
    <row r="2381" spans="1:5" x14ac:dyDescent="0.2">
      <c r="A2381" s="49"/>
      <c r="B2381" s="49"/>
      <c r="C2381" s="49"/>
      <c r="D2381" s="49"/>
      <c r="E2381" s="49"/>
    </row>
    <row r="2382" spans="1:5" x14ac:dyDescent="0.2">
      <c r="A2382" s="49"/>
      <c r="B2382" s="49"/>
      <c r="C2382" s="49"/>
      <c r="D2382" s="49"/>
      <c r="E2382" s="49"/>
    </row>
    <row r="2383" spans="1:5" x14ac:dyDescent="0.2">
      <c r="A2383" s="49"/>
      <c r="B2383" s="49"/>
      <c r="C2383" s="49"/>
      <c r="D2383" s="49"/>
      <c r="E2383" s="49"/>
    </row>
    <row r="2384" spans="1:5" x14ac:dyDescent="0.2">
      <c r="A2384" s="49"/>
      <c r="B2384" s="49"/>
      <c r="C2384" s="49"/>
      <c r="D2384" s="49"/>
      <c r="E2384" s="49"/>
    </row>
    <row r="2385" spans="1:5" x14ac:dyDescent="0.2">
      <c r="A2385" s="49"/>
      <c r="B2385" s="49"/>
      <c r="C2385" s="49"/>
      <c r="D2385" s="49"/>
      <c r="E2385" s="49"/>
    </row>
    <row r="2386" spans="1:5" x14ac:dyDescent="0.2">
      <c r="A2386" s="49"/>
      <c r="B2386" s="49"/>
      <c r="C2386" s="49"/>
      <c r="D2386" s="49"/>
      <c r="E2386" s="49"/>
    </row>
    <row r="2387" spans="1:5" x14ac:dyDescent="0.2">
      <c r="A2387" s="49"/>
      <c r="B2387" s="49"/>
      <c r="C2387" s="49"/>
      <c r="D2387" s="49"/>
      <c r="E2387" s="49"/>
    </row>
    <row r="2388" spans="1:5" x14ac:dyDescent="0.2">
      <c r="A2388" s="49"/>
      <c r="B2388" s="49"/>
      <c r="C2388" s="49"/>
      <c r="D2388" s="49"/>
      <c r="E2388" s="49"/>
    </row>
    <row r="2389" spans="1:5" x14ac:dyDescent="0.2">
      <c r="A2389" s="49"/>
      <c r="B2389" s="49"/>
      <c r="C2389" s="49"/>
      <c r="D2389" s="49"/>
      <c r="E2389" s="49"/>
    </row>
    <row r="2390" spans="1:5" x14ac:dyDescent="0.2">
      <c r="A2390" s="49"/>
      <c r="B2390" s="49"/>
      <c r="C2390" s="49"/>
      <c r="D2390" s="49"/>
      <c r="E2390" s="49"/>
    </row>
    <row r="2391" spans="1:5" x14ac:dyDescent="0.2">
      <c r="A2391" s="49"/>
      <c r="B2391" s="49"/>
      <c r="C2391" s="49"/>
      <c r="D2391" s="49"/>
      <c r="E2391" s="49"/>
    </row>
    <row r="2392" spans="1:5" x14ac:dyDescent="0.2">
      <c r="A2392" s="49"/>
      <c r="B2392" s="49"/>
      <c r="C2392" s="49"/>
      <c r="D2392" s="49"/>
      <c r="E2392" s="49"/>
    </row>
    <row r="2393" spans="1:5" x14ac:dyDescent="0.2">
      <c r="A2393" s="49"/>
      <c r="B2393" s="49"/>
      <c r="C2393" s="49"/>
      <c r="D2393" s="49"/>
      <c r="E2393" s="49"/>
    </row>
    <row r="2394" spans="1:5" x14ac:dyDescent="0.2">
      <c r="A2394" s="49"/>
      <c r="B2394" s="49"/>
      <c r="C2394" s="49"/>
      <c r="D2394" s="49"/>
      <c r="E2394" s="49"/>
    </row>
    <row r="2395" spans="1:5" x14ac:dyDescent="0.2">
      <c r="A2395" s="49"/>
      <c r="B2395" s="49"/>
      <c r="C2395" s="49"/>
      <c r="D2395" s="49"/>
      <c r="E2395" s="49"/>
    </row>
    <row r="2396" spans="1:5" x14ac:dyDescent="0.2">
      <c r="A2396" s="49"/>
      <c r="B2396" s="49"/>
      <c r="C2396" s="49"/>
      <c r="D2396" s="49"/>
      <c r="E2396" s="49"/>
    </row>
    <row r="2397" spans="1:5" x14ac:dyDescent="0.2">
      <c r="A2397" s="49"/>
      <c r="B2397" s="49"/>
      <c r="C2397" s="49"/>
      <c r="D2397" s="49"/>
      <c r="E2397" s="49"/>
    </row>
    <row r="2398" spans="1:5" x14ac:dyDescent="0.2">
      <c r="A2398" s="49"/>
      <c r="B2398" s="49"/>
      <c r="C2398" s="49"/>
      <c r="D2398" s="49"/>
      <c r="E2398" s="49"/>
    </row>
    <row r="2399" spans="1:5" x14ac:dyDescent="0.2">
      <c r="A2399" s="49"/>
      <c r="B2399" s="49"/>
      <c r="C2399" s="49"/>
      <c r="D2399" s="49"/>
      <c r="E2399" s="49"/>
    </row>
    <row r="2400" spans="1:5" x14ac:dyDescent="0.2">
      <c r="A2400" s="49"/>
      <c r="B2400" s="49"/>
      <c r="C2400" s="49"/>
      <c r="D2400" s="49"/>
      <c r="E2400" s="49"/>
    </row>
    <row r="2401" spans="1:5" x14ac:dyDescent="0.2">
      <c r="A2401" s="49"/>
      <c r="B2401" s="49"/>
      <c r="C2401" s="49"/>
      <c r="D2401" s="49"/>
      <c r="E2401" s="49"/>
    </row>
    <row r="2402" spans="1:5" x14ac:dyDescent="0.2">
      <c r="A2402" s="49"/>
      <c r="B2402" s="49"/>
      <c r="C2402" s="49"/>
      <c r="D2402" s="49"/>
      <c r="E2402" s="49"/>
    </row>
    <row r="2403" spans="1:5" x14ac:dyDescent="0.2">
      <c r="A2403" s="49"/>
      <c r="B2403" s="49"/>
      <c r="C2403" s="49"/>
      <c r="D2403" s="49"/>
      <c r="E2403" s="49"/>
    </row>
    <row r="2404" spans="1:5" x14ac:dyDescent="0.2">
      <c r="A2404" s="49"/>
      <c r="B2404" s="49"/>
      <c r="C2404" s="49"/>
      <c r="D2404" s="49"/>
      <c r="E2404" s="49"/>
    </row>
    <row r="2405" spans="1:5" x14ac:dyDescent="0.2">
      <c r="A2405" s="49"/>
      <c r="B2405" s="49"/>
      <c r="C2405" s="49"/>
      <c r="D2405" s="49"/>
      <c r="E2405" s="49"/>
    </row>
    <row r="2406" spans="1:5" x14ac:dyDescent="0.2">
      <c r="A2406" s="49"/>
      <c r="B2406" s="49"/>
      <c r="C2406" s="49"/>
      <c r="D2406" s="49"/>
      <c r="E2406" s="49"/>
    </row>
    <row r="2407" spans="1:5" x14ac:dyDescent="0.2">
      <c r="A2407" s="49"/>
      <c r="B2407" s="49"/>
      <c r="C2407" s="49"/>
      <c r="D2407" s="49"/>
      <c r="E2407" s="49"/>
    </row>
    <row r="2408" spans="1:5" x14ac:dyDescent="0.2">
      <c r="A2408" s="49"/>
      <c r="B2408" s="49"/>
      <c r="C2408" s="49"/>
      <c r="D2408" s="49"/>
      <c r="E2408" s="49"/>
    </row>
    <row r="2409" spans="1:5" x14ac:dyDescent="0.2">
      <c r="A2409" s="49"/>
      <c r="B2409" s="49"/>
      <c r="C2409" s="49"/>
      <c r="D2409" s="49"/>
      <c r="E2409" s="49"/>
    </row>
    <row r="2410" spans="1:5" x14ac:dyDescent="0.2">
      <c r="A2410" s="49"/>
      <c r="B2410" s="49"/>
      <c r="C2410" s="49"/>
      <c r="D2410" s="49"/>
      <c r="E2410" s="49"/>
    </row>
    <row r="2411" spans="1:5" x14ac:dyDescent="0.2">
      <c r="A2411" s="49"/>
      <c r="B2411" s="49"/>
      <c r="C2411" s="49"/>
      <c r="D2411" s="49"/>
      <c r="E2411" s="49"/>
    </row>
    <row r="2412" spans="1:5" x14ac:dyDescent="0.2">
      <c r="A2412" s="49"/>
      <c r="B2412" s="49"/>
      <c r="C2412" s="49"/>
      <c r="D2412" s="49"/>
      <c r="E2412" s="49"/>
    </row>
    <row r="2413" spans="1:5" x14ac:dyDescent="0.2">
      <c r="A2413" s="49"/>
      <c r="B2413" s="49"/>
      <c r="C2413" s="49"/>
      <c r="D2413" s="49"/>
      <c r="E2413" s="49"/>
    </row>
    <row r="2414" spans="1:5" x14ac:dyDescent="0.2">
      <c r="A2414" s="49"/>
      <c r="B2414" s="49"/>
      <c r="C2414" s="49"/>
      <c r="D2414" s="49"/>
      <c r="E2414" s="49"/>
    </row>
    <row r="2415" spans="1:5" x14ac:dyDescent="0.2">
      <c r="A2415" s="49"/>
      <c r="B2415" s="49"/>
      <c r="C2415" s="49"/>
      <c r="D2415" s="49"/>
      <c r="E2415" s="49"/>
    </row>
    <row r="2416" spans="1:5" x14ac:dyDescent="0.2">
      <c r="A2416" s="49"/>
      <c r="B2416" s="49"/>
      <c r="C2416" s="49"/>
      <c r="D2416" s="49"/>
      <c r="E2416" s="49"/>
    </row>
    <row r="2417" spans="1:5" x14ac:dyDescent="0.2">
      <c r="A2417" s="49"/>
      <c r="B2417" s="49"/>
      <c r="C2417" s="49"/>
      <c r="D2417" s="49"/>
      <c r="E2417" s="49"/>
    </row>
    <row r="2418" spans="1:5" x14ac:dyDescent="0.2">
      <c r="A2418" s="49"/>
      <c r="B2418" s="49"/>
      <c r="C2418" s="49"/>
      <c r="D2418" s="49"/>
      <c r="E2418" s="49"/>
    </row>
    <row r="2419" spans="1:5" x14ac:dyDescent="0.2">
      <c r="A2419" s="49"/>
      <c r="B2419" s="49"/>
      <c r="C2419" s="49"/>
      <c r="D2419" s="49"/>
      <c r="E2419" s="49"/>
    </row>
    <row r="2420" spans="1:5" x14ac:dyDescent="0.2">
      <c r="A2420" s="49"/>
      <c r="B2420" s="49"/>
      <c r="C2420" s="49"/>
      <c r="D2420" s="49"/>
      <c r="E2420" s="49"/>
    </row>
    <row r="2421" spans="1:5" x14ac:dyDescent="0.2">
      <c r="A2421" s="49"/>
      <c r="B2421" s="49"/>
      <c r="C2421" s="49"/>
      <c r="D2421" s="49"/>
      <c r="E2421" s="49"/>
    </row>
    <row r="2422" spans="1:5" x14ac:dyDescent="0.2">
      <c r="A2422" s="49"/>
      <c r="B2422" s="49"/>
      <c r="C2422" s="49"/>
      <c r="D2422" s="49"/>
      <c r="E2422" s="49"/>
    </row>
    <row r="2423" spans="1:5" x14ac:dyDescent="0.2">
      <c r="A2423" s="49"/>
      <c r="B2423" s="49"/>
      <c r="C2423" s="49"/>
      <c r="D2423" s="49"/>
      <c r="E2423" s="49"/>
    </row>
    <row r="2424" spans="1:5" x14ac:dyDescent="0.2">
      <c r="A2424" s="49"/>
      <c r="B2424" s="49"/>
      <c r="C2424" s="49"/>
      <c r="D2424" s="49"/>
      <c r="E2424" s="49"/>
    </row>
    <row r="2425" spans="1:5" x14ac:dyDescent="0.2">
      <c r="A2425" s="49"/>
      <c r="B2425" s="49"/>
      <c r="C2425" s="49"/>
      <c r="D2425" s="49"/>
      <c r="E2425" s="49"/>
    </row>
    <row r="2426" spans="1:5" x14ac:dyDescent="0.2">
      <c r="A2426" s="49"/>
      <c r="B2426" s="49"/>
      <c r="C2426" s="49"/>
      <c r="D2426" s="49"/>
      <c r="E2426" s="49"/>
    </row>
    <row r="2427" spans="1:5" x14ac:dyDescent="0.2">
      <c r="A2427" s="49"/>
      <c r="B2427" s="49"/>
      <c r="C2427" s="49"/>
      <c r="D2427" s="49"/>
      <c r="E2427" s="49"/>
    </row>
    <row r="2428" spans="1:5" x14ac:dyDescent="0.2">
      <c r="A2428" s="49"/>
      <c r="B2428" s="49"/>
      <c r="C2428" s="49"/>
      <c r="D2428" s="49"/>
      <c r="E2428" s="49"/>
    </row>
    <row r="2429" spans="1:5" x14ac:dyDescent="0.2">
      <c r="A2429" s="49"/>
      <c r="B2429" s="49"/>
      <c r="C2429" s="49"/>
      <c r="D2429" s="49"/>
      <c r="E2429" s="49"/>
    </row>
    <row r="2430" spans="1:5" x14ac:dyDescent="0.2">
      <c r="A2430" s="49"/>
      <c r="B2430" s="49"/>
      <c r="C2430" s="49"/>
      <c r="D2430" s="49"/>
      <c r="E2430" s="49"/>
    </row>
    <row r="2431" spans="1:5" x14ac:dyDescent="0.2">
      <c r="A2431" s="49"/>
      <c r="B2431" s="49"/>
      <c r="C2431" s="49"/>
      <c r="D2431" s="49"/>
      <c r="E2431" s="49"/>
    </row>
    <row r="2432" spans="1:5" x14ac:dyDescent="0.2">
      <c r="A2432" s="49"/>
      <c r="B2432" s="49"/>
      <c r="C2432" s="49"/>
      <c r="D2432" s="49"/>
      <c r="E2432" s="49"/>
    </row>
    <row r="2433" spans="1:5" x14ac:dyDescent="0.2">
      <c r="A2433" s="49"/>
      <c r="B2433" s="49"/>
      <c r="C2433" s="49"/>
      <c r="D2433" s="49"/>
      <c r="E2433" s="49"/>
    </row>
    <row r="2434" spans="1:5" x14ac:dyDescent="0.2">
      <c r="A2434" s="49"/>
      <c r="B2434" s="49"/>
      <c r="C2434" s="49"/>
      <c r="D2434" s="49"/>
      <c r="E2434" s="49"/>
    </row>
    <row r="2435" spans="1:5" x14ac:dyDescent="0.2">
      <c r="A2435" s="49"/>
      <c r="B2435" s="49"/>
      <c r="C2435" s="49"/>
      <c r="D2435" s="49"/>
      <c r="E2435" s="49"/>
    </row>
    <row r="2436" spans="1:5" x14ac:dyDescent="0.2">
      <c r="A2436" s="49"/>
      <c r="B2436" s="49"/>
      <c r="C2436" s="49"/>
      <c r="D2436" s="49"/>
      <c r="E2436" s="49"/>
    </row>
    <row r="2437" spans="1:5" x14ac:dyDescent="0.2">
      <c r="A2437" s="49"/>
      <c r="B2437" s="49"/>
      <c r="C2437" s="49"/>
      <c r="D2437" s="49"/>
      <c r="E2437" s="49"/>
    </row>
    <row r="2438" spans="1:5" x14ac:dyDescent="0.2">
      <c r="A2438" s="49"/>
      <c r="B2438" s="49"/>
      <c r="C2438" s="49"/>
      <c r="D2438" s="49"/>
      <c r="E2438" s="49"/>
    </row>
    <row r="2439" spans="1:5" x14ac:dyDescent="0.2">
      <c r="A2439" s="49"/>
      <c r="B2439" s="49"/>
      <c r="C2439" s="49"/>
      <c r="D2439" s="49"/>
      <c r="E2439" s="49"/>
    </row>
    <row r="2440" spans="1:5" x14ac:dyDescent="0.2">
      <c r="A2440" s="49"/>
      <c r="B2440" s="49"/>
      <c r="C2440" s="49"/>
      <c r="D2440" s="49"/>
      <c r="E2440" s="49"/>
    </row>
    <row r="2441" spans="1:5" x14ac:dyDescent="0.2">
      <c r="A2441" s="49"/>
      <c r="B2441" s="49"/>
      <c r="C2441" s="49"/>
      <c r="D2441" s="49"/>
      <c r="E2441" s="49"/>
    </row>
    <row r="2442" spans="1:5" x14ac:dyDescent="0.2">
      <c r="A2442" s="49"/>
      <c r="B2442" s="49"/>
      <c r="C2442" s="49"/>
      <c r="D2442" s="49"/>
      <c r="E2442" s="49"/>
    </row>
    <row r="2443" spans="1:5" x14ac:dyDescent="0.2">
      <c r="A2443" s="49"/>
      <c r="B2443" s="49"/>
      <c r="C2443" s="49"/>
      <c r="D2443" s="49"/>
      <c r="E2443" s="49"/>
    </row>
    <row r="2444" spans="1:5" x14ac:dyDescent="0.2">
      <c r="A2444" s="49"/>
      <c r="B2444" s="49"/>
      <c r="C2444" s="49"/>
      <c r="D2444" s="49"/>
      <c r="E2444" s="49"/>
    </row>
    <row r="2445" spans="1:5" x14ac:dyDescent="0.2">
      <c r="A2445" s="49"/>
      <c r="B2445" s="49"/>
      <c r="C2445" s="49"/>
      <c r="D2445" s="49"/>
      <c r="E2445" s="49"/>
    </row>
    <row r="2446" spans="1:5" x14ac:dyDescent="0.2">
      <c r="A2446" s="49"/>
      <c r="B2446" s="49"/>
      <c r="C2446" s="49"/>
      <c r="D2446" s="49"/>
      <c r="E2446" s="49"/>
    </row>
    <row r="2447" spans="1:5" x14ac:dyDescent="0.2">
      <c r="A2447" s="49"/>
      <c r="B2447" s="49"/>
      <c r="C2447" s="49"/>
      <c r="D2447" s="49"/>
      <c r="E2447" s="49"/>
    </row>
    <row r="2448" spans="1:5" x14ac:dyDescent="0.2">
      <c r="A2448" s="49"/>
      <c r="B2448" s="49"/>
      <c r="C2448" s="49"/>
      <c r="D2448" s="49"/>
      <c r="E2448" s="49"/>
    </row>
    <row r="2449" spans="1:5" x14ac:dyDescent="0.2">
      <c r="A2449" s="49"/>
      <c r="B2449" s="49"/>
      <c r="C2449" s="49"/>
      <c r="D2449" s="49"/>
      <c r="E2449" s="49"/>
    </row>
    <row r="2450" spans="1:5" x14ac:dyDescent="0.2">
      <c r="A2450" s="49"/>
      <c r="B2450" s="49"/>
      <c r="C2450" s="49"/>
      <c r="D2450" s="49"/>
      <c r="E2450" s="49"/>
    </row>
    <row r="2451" spans="1:5" x14ac:dyDescent="0.2">
      <c r="A2451" s="49"/>
      <c r="B2451" s="49"/>
      <c r="C2451" s="49"/>
      <c r="D2451" s="49"/>
      <c r="E2451" s="49"/>
    </row>
    <row r="2452" spans="1:5" x14ac:dyDescent="0.2">
      <c r="A2452" s="49"/>
      <c r="B2452" s="49"/>
      <c r="C2452" s="49"/>
      <c r="D2452" s="49"/>
      <c r="E2452" s="49"/>
    </row>
    <row r="2453" spans="1:5" x14ac:dyDescent="0.2">
      <c r="A2453" s="49"/>
      <c r="B2453" s="49"/>
      <c r="C2453" s="49"/>
      <c r="D2453" s="49"/>
      <c r="E2453" s="49"/>
    </row>
    <row r="2454" spans="1:5" x14ac:dyDescent="0.2">
      <c r="A2454" s="49"/>
      <c r="B2454" s="49"/>
      <c r="C2454" s="49"/>
      <c r="D2454" s="49"/>
      <c r="E2454" s="49"/>
    </row>
    <row r="2455" spans="1:5" x14ac:dyDescent="0.2">
      <c r="A2455" s="49"/>
      <c r="B2455" s="49"/>
      <c r="C2455" s="49"/>
      <c r="D2455" s="49"/>
      <c r="E2455" s="49"/>
    </row>
    <row r="2456" spans="1:5" x14ac:dyDescent="0.2">
      <c r="A2456" s="49"/>
      <c r="B2456" s="49"/>
      <c r="C2456" s="49"/>
      <c r="D2456" s="49"/>
      <c r="E2456" s="49"/>
    </row>
    <row r="2457" spans="1:5" x14ac:dyDescent="0.2">
      <c r="A2457" s="49"/>
      <c r="B2457" s="49"/>
      <c r="C2457" s="49"/>
      <c r="D2457" s="49"/>
      <c r="E2457" s="49"/>
    </row>
    <row r="2458" spans="1:5" x14ac:dyDescent="0.2">
      <c r="A2458" s="49"/>
      <c r="B2458" s="49"/>
      <c r="C2458" s="49"/>
      <c r="D2458" s="49"/>
      <c r="E2458" s="49"/>
    </row>
    <row r="2459" spans="1:5" x14ac:dyDescent="0.2">
      <c r="A2459" s="49"/>
      <c r="B2459" s="49"/>
      <c r="C2459" s="49"/>
      <c r="D2459" s="49"/>
      <c r="E2459" s="49"/>
    </row>
    <row r="2460" spans="1:5" x14ac:dyDescent="0.2">
      <c r="A2460" s="49"/>
      <c r="B2460" s="49"/>
      <c r="C2460" s="49"/>
      <c r="D2460" s="49"/>
      <c r="E2460" s="49"/>
    </row>
    <row r="2461" spans="1:5" x14ac:dyDescent="0.2">
      <c r="A2461" s="49"/>
      <c r="B2461" s="49"/>
      <c r="C2461" s="49"/>
      <c r="D2461" s="49"/>
      <c r="E2461" s="49"/>
    </row>
    <row r="2462" spans="1:5" x14ac:dyDescent="0.2">
      <c r="A2462" s="49"/>
      <c r="B2462" s="49"/>
      <c r="C2462" s="49"/>
      <c r="D2462" s="49"/>
      <c r="E2462" s="49"/>
    </row>
    <row r="2463" spans="1:5" x14ac:dyDescent="0.2">
      <c r="A2463" s="49"/>
      <c r="B2463" s="49"/>
      <c r="C2463" s="49"/>
      <c r="D2463" s="49"/>
      <c r="E2463" s="49"/>
    </row>
    <row r="2464" spans="1:5" x14ac:dyDescent="0.2">
      <c r="A2464" s="49"/>
      <c r="B2464" s="49"/>
      <c r="C2464" s="49"/>
      <c r="D2464" s="49"/>
      <c r="E2464" s="49"/>
    </row>
    <row r="2465" spans="1:5" x14ac:dyDescent="0.2">
      <c r="A2465" s="49"/>
      <c r="B2465" s="49"/>
      <c r="C2465" s="49"/>
      <c r="D2465" s="49"/>
      <c r="E2465" s="49"/>
    </row>
    <row r="2466" spans="1:5" x14ac:dyDescent="0.2">
      <c r="A2466" s="49"/>
      <c r="B2466" s="49"/>
      <c r="C2466" s="49"/>
      <c r="D2466" s="49"/>
      <c r="E2466" s="49"/>
    </row>
    <row r="2467" spans="1:5" x14ac:dyDescent="0.2">
      <c r="A2467" s="49"/>
      <c r="B2467" s="49"/>
      <c r="C2467" s="49"/>
      <c r="D2467" s="49"/>
      <c r="E2467" s="49"/>
    </row>
    <row r="2468" spans="1:5" x14ac:dyDescent="0.2">
      <c r="A2468" s="49"/>
      <c r="B2468" s="49"/>
      <c r="C2468" s="49"/>
      <c r="D2468" s="49"/>
      <c r="E2468" s="49"/>
    </row>
    <row r="2469" spans="1:5" x14ac:dyDescent="0.2">
      <c r="A2469" s="49"/>
      <c r="B2469" s="49"/>
      <c r="C2469" s="49"/>
      <c r="D2469" s="49"/>
      <c r="E2469" s="49"/>
    </row>
    <row r="2470" spans="1:5" x14ac:dyDescent="0.2">
      <c r="A2470" s="49"/>
      <c r="B2470" s="49"/>
      <c r="C2470" s="49"/>
      <c r="D2470" s="49"/>
      <c r="E2470" s="49"/>
    </row>
    <row r="2471" spans="1:5" x14ac:dyDescent="0.2">
      <c r="A2471" s="49"/>
      <c r="B2471" s="49"/>
      <c r="C2471" s="49"/>
      <c r="D2471" s="49"/>
      <c r="E2471" s="49"/>
    </row>
    <row r="2472" spans="1:5" x14ac:dyDescent="0.2">
      <c r="A2472" s="49"/>
      <c r="B2472" s="49"/>
      <c r="C2472" s="49"/>
      <c r="D2472" s="49"/>
      <c r="E2472" s="49"/>
    </row>
    <row r="2473" spans="1:5" x14ac:dyDescent="0.2">
      <c r="A2473" s="49"/>
      <c r="B2473" s="49"/>
      <c r="C2473" s="49"/>
      <c r="D2473" s="49"/>
      <c r="E2473" s="49"/>
    </row>
    <row r="2474" spans="1:5" x14ac:dyDescent="0.2">
      <c r="A2474" s="49"/>
      <c r="B2474" s="49"/>
      <c r="C2474" s="49"/>
      <c r="D2474" s="49"/>
      <c r="E2474" s="49"/>
    </row>
    <row r="2475" spans="1:5" x14ac:dyDescent="0.2">
      <c r="A2475" s="49"/>
      <c r="B2475" s="49"/>
      <c r="C2475" s="49"/>
      <c r="D2475" s="49"/>
      <c r="E2475" s="49"/>
    </row>
    <row r="2476" spans="1:5" x14ac:dyDescent="0.2">
      <c r="A2476" s="49"/>
      <c r="B2476" s="49"/>
      <c r="C2476" s="49"/>
      <c r="D2476" s="49"/>
      <c r="E2476" s="49"/>
    </row>
    <row r="2477" spans="1:5" x14ac:dyDescent="0.2">
      <c r="A2477" s="49"/>
      <c r="B2477" s="49"/>
      <c r="C2477" s="49"/>
      <c r="D2477" s="49"/>
      <c r="E2477" s="49"/>
    </row>
    <row r="2478" spans="1:5" x14ac:dyDescent="0.2">
      <c r="A2478" s="49"/>
      <c r="B2478" s="49"/>
      <c r="C2478" s="49"/>
      <c r="D2478" s="49"/>
      <c r="E2478" s="49"/>
    </row>
    <row r="2479" spans="1:5" x14ac:dyDescent="0.2">
      <c r="A2479" s="49"/>
      <c r="B2479" s="49"/>
      <c r="C2479" s="49"/>
      <c r="D2479" s="49"/>
      <c r="E2479" s="49"/>
    </row>
    <row r="2480" spans="1:5" x14ac:dyDescent="0.2">
      <c r="A2480" s="49"/>
      <c r="B2480" s="49"/>
      <c r="C2480" s="49"/>
      <c r="D2480" s="49"/>
      <c r="E2480" s="49"/>
    </row>
    <row r="2481" spans="1:5" x14ac:dyDescent="0.2">
      <c r="A2481" s="49"/>
      <c r="B2481" s="49"/>
      <c r="C2481" s="49"/>
      <c r="D2481" s="49"/>
      <c r="E2481" s="49"/>
    </row>
    <row r="2482" spans="1:5" x14ac:dyDescent="0.2">
      <c r="A2482" s="49"/>
      <c r="B2482" s="49"/>
      <c r="C2482" s="49"/>
      <c r="D2482" s="49"/>
      <c r="E2482" s="49"/>
    </row>
    <row r="2483" spans="1:5" x14ac:dyDescent="0.2">
      <c r="A2483" s="49"/>
      <c r="B2483" s="49"/>
      <c r="C2483" s="49"/>
      <c r="D2483" s="49"/>
      <c r="E2483" s="49"/>
    </row>
    <row r="2484" spans="1:5" x14ac:dyDescent="0.2">
      <c r="A2484" s="49"/>
      <c r="B2484" s="49"/>
      <c r="C2484" s="49"/>
      <c r="D2484" s="49"/>
      <c r="E2484" s="49"/>
    </row>
    <row r="2485" spans="1:5" x14ac:dyDescent="0.2">
      <c r="A2485" s="49"/>
      <c r="B2485" s="49"/>
      <c r="C2485" s="49"/>
      <c r="D2485" s="49"/>
      <c r="E2485" s="49"/>
    </row>
    <row r="2486" spans="1:5" x14ac:dyDescent="0.2">
      <c r="A2486" s="49"/>
      <c r="B2486" s="49"/>
      <c r="C2486" s="49"/>
      <c r="D2486" s="49"/>
      <c r="E2486" s="49"/>
    </row>
    <row r="2487" spans="1:5" x14ac:dyDescent="0.2">
      <c r="A2487" s="49"/>
      <c r="B2487" s="49"/>
      <c r="C2487" s="49"/>
      <c r="D2487" s="49"/>
      <c r="E2487" s="49"/>
    </row>
    <row r="2488" spans="1:5" x14ac:dyDescent="0.2">
      <c r="A2488" s="49"/>
      <c r="B2488" s="49"/>
      <c r="C2488" s="49"/>
      <c r="D2488" s="49"/>
      <c r="E2488" s="49"/>
    </row>
    <row r="2489" spans="1:5" x14ac:dyDescent="0.2">
      <c r="A2489" s="49"/>
      <c r="B2489" s="49"/>
      <c r="C2489" s="49"/>
      <c r="D2489" s="49"/>
      <c r="E2489" s="49"/>
    </row>
    <row r="2490" spans="1:5" x14ac:dyDescent="0.2">
      <c r="A2490" s="49"/>
      <c r="B2490" s="49"/>
      <c r="C2490" s="49"/>
      <c r="D2490" s="49"/>
      <c r="E2490" s="49"/>
    </row>
    <row r="2491" spans="1:5" x14ac:dyDescent="0.2">
      <c r="A2491" s="49"/>
      <c r="B2491" s="49"/>
      <c r="C2491" s="49"/>
      <c r="D2491" s="49"/>
      <c r="E2491" s="49"/>
    </row>
    <row r="2492" spans="1:5" x14ac:dyDescent="0.2">
      <c r="A2492" s="49"/>
      <c r="B2492" s="49"/>
      <c r="C2492" s="49"/>
      <c r="D2492" s="49"/>
      <c r="E2492" s="49"/>
    </row>
    <row r="2493" spans="1:5" x14ac:dyDescent="0.2">
      <c r="A2493" s="49"/>
      <c r="B2493" s="49"/>
      <c r="C2493" s="49"/>
      <c r="D2493" s="49"/>
      <c r="E2493" s="49"/>
    </row>
    <row r="2494" spans="1:5" x14ac:dyDescent="0.2">
      <c r="A2494" s="49"/>
      <c r="B2494" s="49"/>
      <c r="C2494" s="49"/>
      <c r="D2494" s="49"/>
      <c r="E2494" s="49"/>
    </row>
    <row r="2495" spans="1:5" x14ac:dyDescent="0.2">
      <c r="A2495" s="49"/>
      <c r="B2495" s="49"/>
      <c r="C2495" s="49"/>
      <c r="D2495" s="49"/>
      <c r="E2495" s="49"/>
    </row>
    <row r="2496" spans="1:5" x14ac:dyDescent="0.2">
      <c r="A2496" s="49"/>
      <c r="B2496" s="49"/>
      <c r="C2496" s="49"/>
      <c r="D2496" s="49"/>
      <c r="E2496" s="49"/>
    </row>
    <row r="2497" spans="1:5" x14ac:dyDescent="0.2">
      <c r="A2497" s="49"/>
      <c r="B2497" s="49"/>
      <c r="C2497" s="49"/>
      <c r="D2497" s="49"/>
      <c r="E2497" s="49"/>
    </row>
    <row r="2498" spans="1:5" x14ac:dyDescent="0.2">
      <c r="A2498" s="49"/>
      <c r="B2498" s="49"/>
      <c r="C2498" s="49"/>
      <c r="D2498" s="49"/>
      <c r="E2498" s="49"/>
    </row>
    <row r="2499" spans="1:5" x14ac:dyDescent="0.2">
      <c r="A2499" s="49"/>
      <c r="B2499" s="49"/>
      <c r="C2499" s="49"/>
      <c r="D2499" s="49"/>
      <c r="E2499" s="49"/>
    </row>
    <row r="2500" spans="1:5" x14ac:dyDescent="0.2">
      <c r="A2500" s="49"/>
      <c r="B2500" s="49"/>
      <c r="C2500" s="49"/>
      <c r="D2500" s="49"/>
      <c r="E2500" s="49"/>
    </row>
    <row r="2501" spans="1:5" x14ac:dyDescent="0.2">
      <c r="A2501" s="49"/>
      <c r="B2501" s="49"/>
      <c r="C2501" s="49"/>
      <c r="D2501" s="49"/>
      <c r="E2501" s="49"/>
    </row>
    <row r="2502" spans="1:5" x14ac:dyDescent="0.2">
      <c r="A2502" s="49"/>
      <c r="B2502" s="49"/>
      <c r="C2502" s="49"/>
      <c r="D2502" s="49"/>
      <c r="E2502" s="49"/>
    </row>
    <row r="2503" spans="1:5" x14ac:dyDescent="0.2">
      <c r="A2503" s="49"/>
      <c r="B2503" s="49"/>
      <c r="C2503" s="49"/>
      <c r="D2503" s="49"/>
      <c r="E2503" s="49"/>
    </row>
    <row r="2504" spans="1:5" x14ac:dyDescent="0.2">
      <c r="A2504" s="49"/>
      <c r="B2504" s="49"/>
      <c r="C2504" s="49"/>
      <c r="D2504" s="49"/>
      <c r="E2504" s="49"/>
    </row>
    <row r="2505" spans="1:5" x14ac:dyDescent="0.2">
      <c r="A2505" s="49"/>
      <c r="B2505" s="49"/>
      <c r="C2505" s="49"/>
      <c r="D2505" s="49"/>
      <c r="E2505" s="49"/>
    </row>
    <row r="2506" spans="1:5" x14ac:dyDescent="0.2">
      <c r="A2506" s="49"/>
      <c r="B2506" s="49"/>
      <c r="C2506" s="49"/>
      <c r="D2506" s="49"/>
      <c r="E2506" s="49"/>
    </row>
    <row r="2507" spans="1:5" x14ac:dyDescent="0.2">
      <c r="A2507" s="49"/>
      <c r="B2507" s="49"/>
      <c r="C2507" s="49"/>
      <c r="D2507" s="49"/>
      <c r="E2507" s="49"/>
    </row>
    <row r="2508" spans="1:5" x14ac:dyDescent="0.2">
      <c r="A2508" s="49"/>
      <c r="B2508" s="49"/>
      <c r="C2508" s="49"/>
      <c r="D2508" s="49"/>
      <c r="E2508" s="49"/>
    </row>
    <row r="2509" spans="1:5" x14ac:dyDescent="0.2">
      <c r="A2509" s="49"/>
      <c r="B2509" s="49"/>
      <c r="C2509" s="49"/>
      <c r="D2509" s="49"/>
      <c r="E2509" s="49"/>
    </row>
    <row r="2510" spans="1:5" x14ac:dyDescent="0.2">
      <c r="A2510" s="49"/>
      <c r="B2510" s="49"/>
      <c r="C2510" s="49"/>
      <c r="D2510" s="49"/>
      <c r="E2510" s="49"/>
    </row>
    <row r="2511" spans="1:5" x14ac:dyDescent="0.2">
      <c r="A2511" s="49"/>
      <c r="B2511" s="49"/>
      <c r="C2511" s="49"/>
      <c r="D2511" s="49"/>
      <c r="E2511" s="49"/>
    </row>
    <row r="2512" spans="1:5" x14ac:dyDescent="0.2">
      <c r="A2512" s="49"/>
      <c r="B2512" s="49"/>
      <c r="C2512" s="49"/>
      <c r="D2512" s="49"/>
      <c r="E2512" s="49"/>
    </row>
    <row r="2513" spans="1:5" x14ac:dyDescent="0.2">
      <c r="A2513" s="49"/>
      <c r="B2513" s="49"/>
      <c r="C2513" s="49"/>
      <c r="D2513" s="49"/>
      <c r="E2513" s="49"/>
    </row>
    <row r="2514" spans="1:5" x14ac:dyDescent="0.2">
      <c r="A2514" s="49"/>
      <c r="B2514" s="49"/>
      <c r="C2514" s="49"/>
      <c r="D2514" s="49"/>
      <c r="E2514" s="49"/>
    </row>
    <row r="2515" spans="1:5" x14ac:dyDescent="0.2">
      <c r="A2515" s="49"/>
      <c r="B2515" s="49"/>
      <c r="C2515" s="49"/>
      <c r="D2515" s="49"/>
      <c r="E2515" s="49"/>
    </row>
    <row r="2516" spans="1:5" x14ac:dyDescent="0.2">
      <c r="A2516" s="49"/>
      <c r="B2516" s="49"/>
      <c r="C2516" s="49"/>
      <c r="D2516" s="49"/>
      <c r="E2516" s="49"/>
    </row>
    <row r="2517" spans="1:5" x14ac:dyDescent="0.2">
      <c r="A2517" s="49"/>
      <c r="B2517" s="49"/>
      <c r="C2517" s="49"/>
      <c r="D2517" s="49"/>
      <c r="E2517" s="49"/>
    </row>
    <row r="2518" spans="1:5" x14ac:dyDescent="0.2">
      <c r="A2518" s="49"/>
      <c r="B2518" s="49"/>
      <c r="C2518" s="49"/>
      <c r="D2518" s="49"/>
      <c r="E2518" s="49"/>
    </row>
    <row r="2519" spans="1:5" x14ac:dyDescent="0.2">
      <c r="A2519" s="49"/>
      <c r="B2519" s="49"/>
      <c r="C2519" s="49"/>
      <c r="D2519" s="49"/>
      <c r="E2519" s="49"/>
    </row>
    <row r="2520" spans="1:5" x14ac:dyDescent="0.2">
      <c r="A2520" s="49"/>
      <c r="B2520" s="49"/>
      <c r="C2520" s="49"/>
      <c r="D2520" s="49"/>
      <c r="E2520" s="49"/>
    </row>
    <row r="2521" spans="1:5" x14ac:dyDescent="0.2">
      <c r="A2521" s="49"/>
      <c r="B2521" s="49"/>
      <c r="C2521" s="49"/>
      <c r="D2521" s="49"/>
      <c r="E2521" s="49"/>
    </row>
    <row r="2522" spans="1:5" x14ac:dyDescent="0.2">
      <c r="A2522" s="49"/>
      <c r="B2522" s="49"/>
      <c r="C2522" s="49"/>
      <c r="D2522" s="49"/>
      <c r="E2522" s="49"/>
    </row>
    <row r="2523" spans="1:5" x14ac:dyDescent="0.2">
      <c r="A2523" s="49"/>
      <c r="B2523" s="49"/>
      <c r="C2523" s="49"/>
      <c r="D2523" s="49"/>
      <c r="E2523" s="49"/>
    </row>
    <row r="2524" spans="1:5" x14ac:dyDescent="0.2">
      <c r="A2524" s="49"/>
      <c r="B2524" s="49"/>
      <c r="C2524" s="49"/>
      <c r="D2524" s="49"/>
      <c r="E2524" s="49"/>
    </row>
    <row r="2525" spans="1:5" x14ac:dyDescent="0.2">
      <c r="A2525" s="49"/>
      <c r="B2525" s="49"/>
      <c r="C2525" s="49"/>
      <c r="D2525" s="49"/>
      <c r="E2525" s="49"/>
    </row>
    <row r="2526" spans="1:5" x14ac:dyDescent="0.2">
      <c r="A2526" s="49"/>
      <c r="B2526" s="49"/>
      <c r="C2526" s="49"/>
      <c r="D2526" s="49"/>
      <c r="E2526" s="49"/>
    </row>
    <row r="2527" spans="1:5" x14ac:dyDescent="0.2">
      <c r="A2527" s="49"/>
      <c r="B2527" s="49"/>
      <c r="C2527" s="49"/>
      <c r="D2527" s="49"/>
      <c r="E2527" s="49"/>
    </row>
    <row r="2528" spans="1:5" x14ac:dyDescent="0.2">
      <c r="A2528" s="49"/>
      <c r="B2528" s="49"/>
      <c r="C2528" s="49"/>
      <c r="D2528" s="49"/>
      <c r="E2528" s="49"/>
    </row>
    <row r="2529" spans="1:5" x14ac:dyDescent="0.2">
      <c r="A2529" s="49"/>
      <c r="B2529" s="49"/>
      <c r="C2529" s="49"/>
      <c r="D2529" s="49"/>
      <c r="E2529" s="49"/>
    </row>
    <row r="2530" spans="1:5" x14ac:dyDescent="0.2">
      <c r="A2530" s="49"/>
      <c r="B2530" s="49"/>
      <c r="C2530" s="49"/>
      <c r="D2530" s="49"/>
      <c r="E2530" s="49"/>
    </row>
    <row r="2531" spans="1:5" x14ac:dyDescent="0.2">
      <c r="A2531" s="49"/>
      <c r="B2531" s="49"/>
      <c r="C2531" s="49"/>
      <c r="D2531" s="49"/>
      <c r="E2531" s="49"/>
    </row>
    <row r="2532" spans="1:5" x14ac:dyDescent="0.2">
      <c r="A2532" s="49"/>
      <c r="B2532" s="49"/>
      <c r="C2532" s="49"/>
      <c r="D2532" s="49"/>
      <c r="E2532" s="49"/>
    </row>
    <row r="2533" spans="1:5" x14ac:dyDescent="0.2">
      <c r="A2533" s="49"/>
      <c r="B2533" s="49"/>
      <c r="C2533" s="49"/>
      <c r="D2533" s="49"/>
      <c r="E2533" s="49"/>
    </row>
    <row r="2534" spans="1:5" x14ac:dyDescent="0.2">
      <c r="A2534" s="49"/>
      <c r="B2534" s="49"/>
      <c r="C2534" s="49"/>
      <c r="D2534" s="49"/>
      <c r="E2534" s="49"/>
    </row>
    <row r="2535" spans="1:5" x14ac:dyDescent="0.2">
      <c r="A2535" s="49"/>
      <c r="B2535" s="49"/>
      <c r="C2535" s="49"/>
      <c r="D2535" s="49"/>
      <c r="E2535" s="49"/>
    </row>
    <row r="2536" spans="1:5" x14ac:dyDescent="0.2">
      <c r="A2536" s="49"/>
      <c r="B2536" s="49"/>
      <c r="C2536" s="49"/>
      <c r="D2536" s="49"/>
      <c r="E2536" s="49"/>
    </row>
    <row r="2537" spans="1:5" x14ac:dyDescent="0.2">
      <c r="A2537" s="49"/>
      <c r="B2537" s="49"/>
      <c r="C2537" s="49"/>
      <c r="D2537" s="49"/>
      <c r="E2537" s="49"/>
    </row>
    <row r="2538" spans="1:5" x14ac:dyDescent="0.2">
      <c r="A2538" s="49"/>
      <c r="B2538" s="49"/>
      <c r="C2538" s="49"/>
      <c r="D2538" s="49"/>
      <c r="E2538" s="49"/>
    </row>
    <row r="2539" spans="1:5" x14ac:dyDescent="0.2">
      <c r="A2539" s="49"/>
      <c r="B2539" s="49"/>
      <c r="C2539" s="49"/>
      <c r="D2539" s="49"/>
      <c r="E2539" s="49"/>
    </row>
    <row r="2540" spans="1:5" x14ac:dyDescent="0.2">
      <c r="A2540" s="49"/>
      <c r="B2540" s="49"/>
      <c r="C2540" s="49"/>
      <c r="D2540" s="49"/>
      <c r="E2540" s="49"/>
    </row>
    <row r="2541" spans="1:5" x14ac:dyDescent="0.2">
      <c r="A2541" s="49"/>
      <c r="B2541" s="49"/>
      <c r="C2541" s="49"/>
      <c r="D2541" s="49"/>
      <c r="E2541" s="49"/>
    </row>
    <row r="2542" spans="1:5" x14ac:dyDescent="0.2">
      <c r="A2542" s="49"/>
      <c r="B2542" s="49"/>
      <c r="C2542" s="49"/>
      <c r="D2542" s="49"/>
      <c r="E2542" s="49"/>
    </row>
    <row r="2543" spans="1:5" x14ac:dyDescent="0.2">
      <c r="A2543" s="49"/>
      <c r="B2543" s="49"/>
      <c r="C2543" s="49"/>
      <c r="D2543" s="49"/>
      <c r="E2543" s="49"/>
    </row>
    <row r="2544" spans="1:5" x14ac:dyDescent="0.2">
      <c r="A2544" s="49"/>
      <c r="B2544" s="49"/>
      <c r="C2544" s="49"/>
      <c r="D2544" s="49"/>
      <c r="E2544" s="49"/>
    </row>
    <row r="2545" spans="1:5" x14ac:dyDescent="0.2">
      <c r="A2545" s="49"/>
      <c r="B2545" s="49"/>
      <c r="C2545" s="49"/>
      <c r="D2545" s="49"/>
      <c r="E2545" s="49"/>
    </row>
    <row r="2546" spans="1:5" x14ac:dyDescent="0.2">
      <c r="A2546" s="49"/>
      <c r="B2546" s="49"/>
      <c r="C2546" s="49"/>
      <c r="D2546" s="49"/>
      <c r="E2546" s="49"/>
    </row>
    <row r="2547" spans="1:5" x14ac:dyDescent="0.2">
      <c r="A2547" s="49"/>
      <c r="B2547" s="49"/>
      <c r="C2547" s="49"/>
      <c r="D2547" s="49"/>
      <c r="E2547" s="49"/>
    </row>
    <row r="2548" spans="1:5" x14ac:dyDescent="0.2">
      <c r="A2548" s="49"/>
      <c r="B2548" s="49"/>
      <c r="C2548" s="49"/>
      <c r="D2548" s="49"/>
      <c r="E2548" s="49"/>
    </row>
    <row r="2549" spans="1:5" x14ac:dyDescent="0.2">
      <c r="A2549" s="49"/>
      <c r="B2549" s="49"/>
      <c r="C2549" s="49"/>
      <c r="D2549" s="49"/>
      <c r="E2549" s="49"/>
    </row>
    <row r="2550" spans="1:5" x14ac:dyDescent="0.2">
      <c r="A2550" s="49"/>
      <c r="B2550" s="49"/>
      <c r="C2550" s="49"/>
      <c r="D2550" s="49"/>
      <c r="E2550" s="49"/>
    </row>
    <row r="2551" spans="1:5" x14ac:dyDescent="0.2">
      <c r="A2551" s="49"/>
      <c r="B2551" s="49"/>
      <c r="C2551" s="49"/>
      <c r="D2551" s="49"/>
      <c r="E2551" s="49"/>
    </row>
    <row r="2552" spans="1:5" x14ac:dyDescent="0.2">
      <c r="A2552" s="49"/>
      <c r="B2552" s="49"/>
      <c r="C2552" s="49"/>
      <c r="D2552" s="49"/>
      <c r="E2552" s="49"/>
    </row>
    <row r="2553" spans="1:5" x14ac:dyDescent="0.2">
      <c r="A2553" s="49"/>
      <c r="B2553" s="49"/>
      <c r="C2553" s="49"/>
      <c r="D2553" s="49"/>
      <c r="E2553" s="49"/>
    </row>
    <row r="2554" spans="1:5" x14ac:dyDescent="0.2">
      <c r="A2554" s="49"/>
      <c r="B2554" s="49"/>
      <c r="C2554" s="49"/>
      <c r="D2554" s="49"/>
      <c r="E2554" s="49"/>
    </row>
    <row r="2555" spans="1:5" x14ac:dyDescent="0.2">
      <c r="A2555" s="49"/>
      <c r="B2555" s="49"/>
      <c r="C2555" s="49"/>
      <c r="D2555" s="49"/>
      <c r="E2555" s="49"/>
    </row>
    <row r="2556" spans="1:5" x14ac:dyDescent="0.2">
      <c r="A2556" s="49"/>
      <c r="B2556" s="49"/>
      <c r="C2556" s="49"/>
      <c r="D2556" s="49"/>
      <c r="E2556" s="49"/>
    </row>
    <row r="2557" spans="1:5" x14ac:dyDescent="0.2">
      <c r="A2557" s="49"/>
      <c r="B2557" s="49"/>
      <c r="C2557" s="49"/>
      <c r="D2557" s="49"/>
      <c r="E2557" s="49"/>
    </row>
    <row r="2558" spans="1:5" x14ac:dyDescent="0.2">
      <c r="A2558" s="49"/>
      <c r="B2558" s="49"/>
      <c r="C2558" s="49"/>
      <c r="D2558" s="49"/>
      <c r="E2558" s="49"/>
    </row>
    <row r="2559" spans="1:5" x14ac:dyDescent="0.2">
      <c r="A2559" s="49"/>
      <c r="B2559" s="49"/>
      <c r="C2559" s="49"/>
      <c r="D2559" s="49"/>
      <c r="E2559" s="49"/>
    </row>
    <row r="2560" spans="1:5" x14ac:dyDescent="0.2">
      <c r="A2560" s="49"/>
      <c r="B2560" s="49"/>
      <c r="C2560" s="49"/>
      <c r="D2560" s="49"/>
      <c r="E2560" s="49"/>
    </row>
    <row r="2561" spans="1:5" x14ac:dyDescent="0.2">
      <c r="A2561" s="49"/>
      <c r="B2561" s="49"/>
      <c r="C2561" s="49"/>
      <c r="D2561" s="49"/>
      <c r="E2561" s="49"/>
    </row>
    <row r="2562" spans="1:5" x14ac:dyDescent="0.2">
      <c r="A2562" s="49"/>
      <c r="B2562" s="49"/>
      <c r="C2562" s="49"/>
      <c r="D2562" s="49"/>
      <c r="E2562" s="49"/>
    </row>
    <row r="2563" spans="1:5" x14ac:dyDescent="0.2">
      <c r="A2563" s="49"/>
      <c r="B2563" s="49"/>
      <c r="C2563" s="49"/>
      <c r="D2563" s="49"/>
      <c r="E2563" s="49"/>
    </row>
    <row r="2564" spans="1:5" x14ac:dyDescent="0.2">
      <c r="A2564" s="49"/>
      <c r="B2564" s="49"/>
      <c r="C2564" s="49"/>
      <c r="D2564" s="49"/>
      <c r="E2564" s="49"/>
    </row>
    <row r="2565" spans="1:5" x14ac:dyDescent="0.2">
      <c r="A2565" s="49"/>
      <c r="B2565" s="49"/>
      <c r="C2565" s="49"/>
      <c r="D2565" s="49"/>
      <c r="E2565" s="49"/>
    </row>
    <row r="2566" spans="1:5" x14ac:dyDescent="0.2">
      <c r="A2566" s="49"/>
      <c r="B2566" s="49"/>
      <c r="C2566" s="49"/>
      <c r="D2566" s="49"/>
      <c r="E2566" s="49"/>
    </row>
    <row r="2567" spans="1:5" x14ac:dyDescent="0.2">
      <c r="A2567" s="49"/>
      <c r="B2567" s="49"/>
      <c r="C2567" s="49"/>
      <c r="D2567" s="49"/>
      <c r="E2567" s="49"/>
    </row>
    <row r="2568" spans="1:5" x14ac:dyDescent="0.2">
      <c r="A2568" s="49"/>
      <c r="B2568" s="49"/>
      <c r="C2568" s="49"/>
      <c r="D2568" s="49"/>
      <c r="E2568" s="49"/>
    </row>
    <row r="2569" spans="1:5" x14ac:dyDescent="0.2">
      <c r="A2569" s="49"/>
      <c r="B2569" s="49"/>
      <c r="C2569" s="49"/>
      <c r="D2569" s="49"/>
      <c r="E2569" s="49"/>
    </row>
    <row r="2570" spans="1:5" x14ac:dyDescent="0.2">
      <c r="A2570" s="49"/>
      <c r="B2570" s="49"/>
      <c r="C2570" s="49"/>
      <c r="D2570" s="49"/>
      <c r="E2570" s="49"/>
    </row>
    <row r="2571" spans="1:5" x14ac:dyDescent="0.2">
      <c r="A2571" s="49"/>
      <c r="B2571" s="49"/>
      <c r="C2571" s="49"/>
      <c r="D2571" s="49"/>
      <c r="E2571" s="49"/>
    </row>
    <row r="2572" spans="1:5" x14ac:dyDescent="0.2">
      <c r="A2572" s="49"/>
      <c r="B2572" s="49"/>
      <c r="C2572" s="49"/>
      <c r="D2572" s="49"/>
      <c r="E2572" s="49"/>
    </row>
    <row r="2573" spans="1:5" x14ac:dyDescent="0.2">
      <c r="A2573" s="49"/>
      <c r="B2573" s="49"/>
      <c r="C2573" s="49"/>
      <c r="D2573" s="49"/>
      <c r="E2573" s="49"/>
    </row>
    <row r="2574" spans="1:5" x14ac:dyDescent="0.2">
      <c r="A2574" s="49"/>
      <c r="B2574" s="49"/>
      <c r="C2574" s="49"/>
      <c r="D2574" s="49"/>
      <c r="E2574" s="49"/>
    </row>
    <row r="2575" spans="1:5" x14ac:dyDescent="0.2">
      <c r="A2575" s="49"/>
      <c r="B2575" s="49"/>
      <c r="C2575" s="49"/>
      <c r="D2575" s="49"/>
      <c r="E2575" s="49"/>
    </row>
    <row r="2576" spans="1:5" x14ac:dyDescent="0.2">
      <c r="A2576" s="49"/>
      <c r="B2576" s="49"/>
      <c r="C2576" s="49"/>
      <c r="D2576" s="49"/>
      <c r="E2576" s="49"/>
    </row>
    <row r="2577" spans="1:5" x14ac:dyDescent="0.2">
      <c r="A2577" s="49"/>
      <c r="B2577" s="49"/>
      <c r="C2577" s="49"/>
      <c r="D2577" s="49"/>
      <c r="E2577" s="49"/>
    </row>
    <row r="2578" spans="1:5" x14ac:dyDescent="0.2">
      <c r="A2578" s="49"/>
      <c r="B2578" s="49"/>
      <c r="C2578" s="49"/>
      <c r="D2578" s="49"/>
      <c r="E2578" s="49"/>
    </row>
    <row r="2579" spans="1:5" x14ac:dyDescent="0.2">
      <c r="A2579" s="49"/>
      <c r="B2579" s="49"/>
      <c r="C2579" s="49"/>
      <c r="D2579" s="49"/>
      <c r="E2579" s="49"/>
    </row>
    <row r="2580" spans="1:5" x14ac:dyDescent="0.2">
      <c r="A2580" s="49"/>
      <c r="B2580" s="49"/>
      <c r="C2580" s="49"/>
      <c r="D2580" s="49"/>
      <c r="E2580" s="49"/>
    </row>
    <row r="2581" spans="1:5" x14ac:dyDescent="0.2">
      <c r="A2581" s="49"/>
      <c r="B2581" s="49"/>
      <c r="C2581" s="49"/>
      <c r="D2581" s="49"/>
      <c r="E2581" s="49"/>
    </row>
    <row r="2582" spans="1:5" x14ac:dyDescent="0.2">
      <c r="A2582" s="49"/>
      <c r="B2582" s="49"/>
      <c r="C2582" s="49"/>
      <c r="D2582" s="49"/>
      <c r="E2582" s="49"/>
    </row>
    <row r="2583" spans="1:5" x14ac:dyDescent="0.2">
      <c r="A2583" s="49"/>
      <c r="B2583" s="49"/>
      <c r="C2583" s="49"/>
      <c r="D2583" s="49"/>
      <c r="E2583" s="49"/>
    </row>
    <row r="2584" spans="1:5" x14ac:dyDescent="0.2">
      <c r="A2584" s="49"/>
      <c r="B2584" s="49"/>
      <c r="C2584" s="49"/>
      <c r="D2584" s="49"/>
      <c r="E2584" s="49"/>
    </row>
    <row r="2585" spans="1:5" x14ac:dyDescent="0.2">
      <c r="A2585" s="49"/>
      <c r="B2585" s="49"/>
      <c r="C2585" s="49"/>
      <c r="D2585" s="49"/>
      <c r="E2585" s="49"/>
    </row>
    <row r="2586" spans="1:5" x14ac:dyDescent="0.2">
      <c r="A2586" s="49"/>
      <c r="B2586" s="49"/>
      <c r="C2586" s="49"/>
      <c r="D2586" s="49"/>
      <c r="E2586" s="49"/>
    </row>
    <row r="2587" spans="1:5" x14ac:dyDescent="0.2">
      <c r="A2587" s="49"/>
      <c r="B2587" s="49"/>
      <c r="C2587" s="49"/>
      <c r="D2587" s="49"/>
      <c r="E2587" s="49"/>
    </row>
    <row r="2588" spans="1:5" x14ac:dyDescent="0.2">
      <c r="A2588" s="49"/>
      <c r="B2588" s="49"/>
      <c r="C2588" s="49"/>
      <c r="D2588" s="49"/>
      <c r="E2588" s="49"/>
    </row>
    <row r="2589" spans="1:5" x14ac:dyDescent="0.2">
      <c r="A2589" s="49"/>
      <c r="B2589" s="49"/>
      <c r="C2589" s="49"/>
      <c r="D2589" s="49"/>
      <c r="E2589" s="49"/>
    </row>
    <row r="2590" spans="1:5" x14ac:dyDescent="0.2">
      <c r="A2590" s="49"/>
      <c r="B2590" s="49"/>
      <c r="C2590" s="49"/>
      <c r="D2590" s="49"/>
      <c r="E2590" s="49"/>
    </row>
    <row r="2591" spans="1:5" x14ac:dyDescent="0.2">
      <c r="A2591" s="49"/>
      <c r="B2591" s="49"/>
      <c r="C2591" s="49"/>
      <c r="D2591" s="49"/>
      <c r="E2591" s="49"/>
    </row>
    <row r="2592" spans="1:5" x14ac:dyDescent="0.2">
      <c r="A2592" s="49"/>
      <c r="B2592" s="49"/>
      <c r="C2592" s="49"/>
      <c r="D2592" s="49"/>
      <c r="E2592" s="49"/>
    </row>
    <row r="2593" spans="1:5" x14ac:dyDescent="0.2">
      <c r="A2593" s="49"/>
      <c r="B2593" s="49"/>
      <c r="C2593" s="49"/>
      <c r="D2593" s="49"/>
      <c r="E2593" s="49"/>
    </row>
    <row r="2594" spans="1:5" x14ac:dyDescent="0.2">
      <c r="A2594" s="49"/>
      <c r="B2594" s="49"/>
      <c r="C2594" s="49"/>
      <c r="D2594" s="49"/>
      <c r="E2594" s="49"/>
    </row>
    <row r="2595" spans="1:5" x14ac:dyDescent="0.2">
      <c r="A2595" s="49"/>
      <c r="B2595" s="49"/>
      <c r="C2595" s="49"/>
      <c r="D2595" s="49"/>
      <c r="E2595" s="49"/>
    </row>
    <row r="2596" spans="1:5" x14ac:dyDescent="0.2">
      <c r="A2596" s="49"/>
      <c r="B2596" s="49"/>
      <c r="C2596" s="49"/>
      <c r="D2596" s="49"/>
      <c r="E2596" s="49"/>
    </row>
    <row r="2597" spans="1:5" x14ac:dyDescent="0.2">
      <c r="A2597" s="49"/>
      <c r="B2597" s="49"/>
      <c r="C2597" s="49"/>
      <c r="D2597" s="49"/>
      <c r="E2597" s="49"/>
    </row>
    <row r="2598" spans="1:5" x14ac:dyDescent="0.2">
      <c r="A2598" s="49"/>
      <c r="B2598" s="49"/>
      <c r="C2598" s="49"/>
      <c r="D2598" s="49"/>
      <c r="E2598" s="49"/>
    </row>
    <row r="2599" spans="1:5" x14ac:dyDescent="0.2">
      <c r="A2599" s="49"/>
      <c r="B2599" s="49"/>
      <c r="C2599" s="49"/>
      <c r="D2599" s="49"/>
      <c r="E2599" s="49"/>
    </row>
    <row r="2600" spans="1:5" x14ac:dyDescent="0.2">
      <c r="A2600" s="49"/>
      <c r="B2600" s="49"/>
      <c r="C2600" s="49"/>
      <c r="D2600" s="49"/>
      <c r="E2600" s="49"/>
    </row>
    <row r="2601" spans="1:5" x14ac:dyDescent="0.2">
      <c r="A2601" s="49"/>
      <c r="B2601" s="49"/>
      <c r="C2601" s="49"/>
      <c r="D2601" s="49"/>
      <c r="E2601" s="49"/>
    </row>
    <row r="2602" spans="1:5" x14ac:dyDescent="0.2">
      <c r="A2602" s="49"/>
      <c r="B2602" s="49"/>
      <c r="C2602" s="49"/>
      <c r="D2602" s="49"/>
      <c r="E2602" s="49"/>
    </row>
    <row r="2603" spans="1:5" x14ac:dyDescent="0.2">
      <c r="A2603" s="49"/>
      <c r="B2603" s="49"/>
      <c r="C2603" s="49"/>
      <c r="D2603" s="49"/>
      <c r="E2603" s="49"/>
    </row>
    <row r="2604" spans="1:5" x14ac:dyDescent="0.2">
      <c r="A2604" s="49"/>
      <c r="B2604" s="49"/>
      <c r="C2604" s="49"/>
      <c r="D2604" s="49"/>
      <c r="E2604" s="49"/>
    </row>
    <row r="2605" spans="1:5" x14ac:dyDescent="0.2">
      <c r="A2605" s="49"/>
      <c r="B2605" s="49"/>
      <c r="C2605" s="49"/>
      <c r="D2605" s="49"/>
      <c r="E2605" s="49"/>
    </row>
    <row r="2606" spans="1:5" x14ac:dyDescent="0.2">
      <c r="A2606" s="49"/>
      <c r="B2606" s="49"/>
      <c r="C2606" s="49"/>
      <c r="D2606" s="49"/>
      <c r="E2606" s="49"/>
    </row>
    <row r="2607" spans="1:5" x14ac:dyDescent="0.2">
      <c r="A2607" s="49"/>
      <c r="B2607" s="49"/>
      <c r="C2607" s="49"/>
      <c r="D2607" s="49"/>
      <c r="E2607" s="49"/>
    </row>
    <row r="2608" spans="1:5" x14ac:dyDescent="0.2">
      <c r="A2608" s="49"/>
      <c r="B2608" s="49"/>
      <c r="C2608" s="49"/>
      <c r="D2608" s="49"/>
      <c r="E2608" s="49"/>
    </row>
    <row r="2609" spans="1:5" x14ac:dyDescent="0.2">
      <c r="A2609" s="49"/>
      <c r="B2609" s="49"/>
      <c r="C2609" s="49"/>
      <c r="D2609" s="49"/>
      <c r="E2609" s="49"/>
    </row>
    <row r="2610" spans="1:5" x14ac:dyDescent="0.2">
      <c r="A2610" s="49"/>
      <c r="B2610" s="49"/>
      <c r="C2610" s="49"/>
      <c r="D2610" s="49"/>
      <c r="E2610" s="49"/>
    </row>
    <row r="2611" spans="1:5" x14ac:dyDescent="0.2">
      <c r="A2611" s="49"/>
      <c r="B2611" s="49"/>
      <c r="C2611" s="49"/>
      <c r="D2611" s="49"/>
      <c r="E2611" s="49"/>
    </row>
    <row r="2612" spans="1:5" x14ac:dyDescent="0.2">
      <c r="A2612" s="49"/>
      <c r="B2612" s="49"/>
      <c r="C2612" s="49"/>
      <c r="D2612" s="49"/>
      <c r="E2612" s="49"/>
    </row>
    <row r="2613" spans="1:5" x14ac:dyDescent="0.2">
      <c r="A2613" s="49"/>
      <c r="B2613" s="49"/>
      <c r="C2613" s="49"/>
      <c r="D2613" s="49"/>
      <c r="E2613" s="49"/>
    </row>
    <row r="2614" spans="1:5" x14ac:dyDescent="0.2">
      <c r="A2614" s="49"/>
      <c r="B2614" s="49"/>
      <c r="C2614" s="49"/>
      <c r="D2614" s="49"/>
      <c r="E2614" s="49"/>
    </row>
    <row r="2615" spans="1:5" x14ac:dyDescent="0.2">
      <c r="A2615" s="49"/>
      <c r="B2615" s="49"/>
      <c r="C2615" s="49"/>
      <c r="D2615" s="49"/>
      <c r="E2615" s="49"/>
    </row>
    <row r="2616" spans="1:5" x14ac:dyDescent="0.2">
      <c r="A2616" s="49"/>
      <c r="B2616" s="49"/>
      <c r="C2616" s="49"/>
      <c r="D2616" s="49"/>
      <c r="E2616" s="49"/>
    </row>
    <row r="2617" spans="1:5" x14ac:dyDescent="0.2">
      <c r="A2617" s="49"/>
      <c r="B2617" s="49"/>
      <c r="C2617" s="49"/>
      <c r="D2617" s="49"/>
      <c r="E2617" s="49"/>
    </row>
    <row r="2618" spans="1:5" x14ac:dyDescent="0.2">
      <c r="A2618" s="49"/>
      <c r="B2618" s="49"/>
      <c r="C2618" s="49"/>
      <c r="D2618" s="49"/>
      <c r="E2618" s="49"/>
    </row>
    <row r="2619" spans="1:5" x14ac:dyDescent="0.2">
      <c r="A2619" s="49"/>
      <c r="B2619" s="49"/>
      <c r="C2619" s="49"/>
      <c r="D2619" s="49"/>
      <c r="E2619" s="49"/>
    </row>
    <row r="2620" spans="1:5" x14ac:dyDescent="0.2">
      <c r="A2620" s="49"/>
      <c r="B2620" s="49"/>
      <c r="C2620" s="49"/>
      <c r="D2620" s="49"/>
      <c r="E2620" s="49"/>
    </row>
    <row r="2621" spans="1:5" x14ac:dyDescent="0.2">
      <c r="A2621" s="49"/>
      <c r="B2621" s="49"/>
      <c r="C2621" s="49"/>
      <c r="D2621" s="49"/>
      <c r="E2621" s="49"/>
    </row>
    <row r="2622" spans="1:5" x14ac:dyDescent="0.2">
      <c r="A2622" s="49"/>
      <c r="B2622" s="49"/>
      <c r="C2622" s="49"/>
      <c r="D2622" s="49"/>
      <c r="E2622" s="49"/>
    </row>
    <row r="2623" spans="1:5" x14ac:dyDescent="0.2">
      <c r="A2623" s="49"/>
      <c r="B2623" s="49"/>
      <c r="C2623" s="49"/>
      <c r="D2623" s="49"/>
      <c r="E2623" s="49"/>
    </row>
    <row r="2624" spans="1:5" x14ac:dyDescent="0.2">
      <c r="A2624" s="49"/>
      <c r="B2624" s="49"/>
      <c r="C2624" s="49"/>
      <c r="D2624" s="49"/>
      <c r="E2624" s="49"/>
    </row>
    <row r="2625" spans="1:5" x14ac:dyDescent="0.2">
      <c r="A2625" s="49"/>
      <c r="B2625" s="49"/>
      <c r="C2625" s="49"/>
      <c r="D2625" s="49"/>
      <c r="E2625" s="49"/>
    </row>
    <row r="2626" spans="1:5" x14ac:dyDescent="0.2">
      <c r="A2626" s="49"/>
      <c r="B2626" s="49"/>
      <c r="C2626" s="49"/>
      <c r="D2626" s="49"/>
      <c r="E2626" s="49"/>
    </row>
    <row r="2627" spans="1:5" x14ac:dyDescent="0.2">
      <c r="A2627" s="49"/>
      <c r="B2627" s="49"/>
      <c r="C2627" s="49"/>
      <c r="D2627" s="49"/>
      <c r="E2627" s="49"/>
    </row>
    <row r="2628" spans="1:5" x14ac:dyDescent="0.2">
      <c r="A2628" s="49"/>
      <c r="B2628" s="49"/>
      <c r="C2628" s="49"/>
      <c r="D2628" s="49"/>
      <c r="E2628" s="49"/>
    </row>
    <row r="2629" spans="1:5" x14ac:dyDescent="0.2">
      <c r="A2629" s="49"/>
      <c r="B2629" s="49"/>
      <c r="C2629" s="49"/>
      <c r="D2629" s="49"/>
      <c r="E2629" s="49"/>
    </row>
    <row r="2630" spans="1:5" x14ac:dyDescent="0.2">
      <c r="A2630" s="49"/>
      <c r="B2630" s="49"/>
      <c r="C2630" s="49"/>
      <c r="D2630" s="49"/>
      <c r="E2630" s="49"/>
    </row>
    <row r="2631" spans="1:5" x14ac:dyDescent="0.2">
      <c r="A2631" s="49"/>
      <c r="B2631" s="49"/>
      <c r="C2631" s="49"/>
      <c r="D2631" s="49"/>
      <c r="E2631" s="49"/>
    </row>
    <row r="2632" spans="1:5" x14ac:dyDescent="0.2">
      <c r="A2632" s="49"/>
      <c r="B2632" s="49"/>
      <c r="C2632" s="49"/>
      <c r="D2632" s="49"/>
      <c r="E2632" s="49"/>
    </row>
    <row r="2633" spans="1:5" x14ac:dyDescent="0.2">
      <c r="A2633" s="49"/>
      <c r="B2633" s="49"/>
      <c r="C2633" s="49"/>
      <c r="D2633" s="49"/>
      <c r="E2633" s="49"/>
    </row>
    <row r="2634" spans="1:5" x14ac:dyDescent="0.2">
      <c r="A2634" s="49"/>
      <c r="B2634" s="49"/>
      <c r="C2634" s="49"/>
      <c r="D2634" s="49"/>
      <c r="E2634" s="49"/>
    </row>
    <row r="2635" spans="1:5" x14ac:dyDescent="0.2">
      <c r="A2635" s="49"/>
      <c r="B2635" s="49"/>
      <c r="C2635" s="49"/>
      <c r="D2635" s="49"/>
      <c r="E2635" s="49"/>
    </row>
    <row r="2636" spans="1:5" x14ac:dyDescent="0.2">
      <c r="A2636" s="49"/>
      <c r="B2636" s="49"/>
      <c r="C2636" s="49"/>
      <c r="D2636" s="49"/>
      <c r="E2636" s="49"/>
    </row>
    <row r="2637" spans="1:5" x14ac:dyDescent="0.2">
      <c r="A2637" s="49"/>
      <c r="B2637" s="49"/>
      <c r="C2637" s="49"/>
      <c r="D2637" s="49"/>
      <c r="E2637" s="49"/>
    </row>
    <row r="2638" spans="1:5" x14ac:dyDescent="0.2">
      <c r="A2638" s="49"/>
      <c r="B2638" s="49"/>
      <c r="C2638" s="49"/>
      <c r="D2638" s="49"/>
      <c r="E2638" s="49"/>
    </row>
    <row r="2639" spans="1:5" x14ac:dyDescent="0.2">
      <c r="A2639" s="49"/>
      <c r="B2639" s="49"/>
      <c r="C2639" s="49"/>
      <c r="D2639" s="49"/>
      <c r="E2639" s="49"/>
    </row>
    <row r="2640" spans="1:5" x14ac:dyDescent="0.2">
      <c r="A2640" s="49"/>
      <c r="B2640" s="49"/>
      <c r="C2640" s="49"/>
      <c r="D2640" s="49"/>
      <c r="E2640" s="49"/>
    </row>
    <row r="2641" spans="1:5" x14ac:dyDescent="0.2">
      <c r="A2641" s="49"/>
      <c r="B2641" s="49"/>
      <c r="C2641" s="49"/>
      <c r="D2641" s="49"/>
      <c r="E2641" s="49"/>
    </row>
    <row r="2642" spans="1:5" x14ac:dyDescent="0.2">
      <c r="A2642" s="49"/>
      <c r="B2642" s="49"/>
      <c r="C2642" s="49"/>
      <c r="D2642" s="49"/>
      <c r="E2642" s="49"/>
    </row>
    <row r="2643" spans="1:5" x14ac:dyDescent="0.2">
      <c r="A2643" s="49"/>
      <c r="B2643" s="49"/>
      <c r="C2643" s="49"/>
      <c r="D2643" s="49"/>
      <c r="E2643" s="49"/>
    </row>
    <row r="2644" spans="1:5" x14ac:dyDescent="0.2">
      <c r="A2644" s="49"/>
      <c r="B2644" s="49"/>
      <c r="C2644" s="49"/>
      <c r="D2644" s="49"/>
      <c r="E2644" s="49"/>
    </row>
    <row r="2645" spans="1:5" x14ac:dyDescent="0.2">
      <c r="A2645" s="49"/>
      <c r="B2645" s="49"/>
      <c r="C2645" s="49"/>
      <c r="D2645" s="49"/>
      <c r="E2645" s="49"/>
    </row>
    <row r="2646" spans="1:5" x14ac:dyDescent="0.2">
      <c r="A2646" s="49"/>
      <c r="B2646" s="49"/>
      <c r="C2646" s="49"/>
      <c r="D2646" s="49"/>
      <c r="E2646" s="49"/>
    </row>
    <row r="2647" spans="1:5" x14ac:dyDescent="0.2">
      <c r="A2647" s="49"/>
      <c r="B2647" s="49"/>
      <c r="C2647" s="49"/>
      <c r="D2647" s="49"/>
      <c r="E2647" s="49"/>
    </row>
    <row r="2648" spans="1:5" x14ac:dyDescent="0.2">
      <c r="A2648" s="49"/>
      <c r="B2648" s="49"/>
      <c r="C2648" s="49"/>
      <c r="D2648" s="49"/>
      <c r="E2648" s="49"/>
    </row>
    <row r="2649" spans="1:5" x14ac:dyDescent="0.2">
      <c r="A2649" s="49"/>
      <c r="B2649" s="49"/>
      <c r="C2649" s="49"/>
      <c r="D2649" s="49"/>
      <c r="E2649" s="49"/>
    </row>
    <row r="2650" spans="1:5" x14ac:dyDescent="0.2">
      <c r="A2650" s="49"/>
      <c r="B2650" s="49"/>
      <c r="C2650" s="49"/>
      <c r="D2650" s="49"/>
      <c r="E2650" s="49"/>
    </row>
    <row r="2651" spans="1:5" x14ac:dyDescent="0.2">
      <c r="A2651" s="49"/>
      <c r="B2651" s="49"/>
      <c r="C2651" s="49"/>
      <c r="D2651" s="49"/>
      <c r="E2651" s="49"/>
    </row>
    <row r="2652" spans="1:5" x14ac:dyDescent="0.2">
      <c r="A2652" s="49"/>
      <c r="B2652" s="49"/>
      <c r="C2652" s="49"/>
      <c r="D2652" s="49"/>
      <c r="E2652" s="49"/>
    </row>
    <row r="2653" spans="1:5" x14ac:dyDescent="0.2">
      <c r="A2653" s="49"/>
      <c r="B2653" s="49"/>
      <c r="C2653" s="49"/>
      <c r="D2653" s="49"/>
      <c r="E2653" s="49"/>
    </row>
    <row r="2654" spans="1:5" x14ac:dyDescent="0.2">
      <c r="A2654" s="49"/>
      <c r="B2654" s="49"/>
      <c r="C2654" s="49"/>
      <c r="D2654" s="49"/>
      <c r="E2654" s="49"/>
    </row>
    <row r="2655" spans="1:5" x14ac:dyDescent="0.2">
      <c r="A2655" s="49"/>
      <c r="B2655" s="49"/>
      <c r="C2655" s="49"/>
      <c r="D2655" s="49"/>
      <c r="E2655" s="49"/>
    </row>
    <row r="2656" spans="1:5" x14ac:dyDescent="0.2">
      <c r="A2656" s="49"/>
      <c r="B2656" s="49"/>
      <c r="C2656" s="49"/>
      <c r="D2656" s="49"/>
      <c r="E2656" s="49"/>
    </row>
    <row r="2657" spans="1:5" x14ac:dyDescent="0.2">
      <c r="A2657" s="49"/>
      <c r="B2657" s="49"/>
      <c r="C2657" s="49"/>
      <c r="D2657" s="49"/>
      <c r="E2657" s="49"/>
    </row>
    <row r="2658" spans="1:5" x14ac:dyDescent="0.2">
      <c r="A2658" s="49"/>
      <c r="B2658" s="49"/>
      <c r="C2658" s="49"/>
      <c r="D2658" s="49"/>
      <c r="E2658" s="49"/>
    </row>
    <row r="2659" spans="1:5" x14ac:dyDescent="0.2">
      <c r="A2659" s="49"/>
      <c r="B2659" s="49"/>
      <c r="C2659" s="49"/>
      <c r="D2659" s="49"/>
      <c r="E2659" s="49"/>
    </row>
    <row r="2660" spans="1:5" x14ac:dyDescent="0.2">
      <c r="A2660" s="49"/>
      <c r="B2660" s="49"/>
      <c r="C2660" s="49"/>
      <c r="D2660" s="49"/>
      <c r="E2660" s="49"/>
    </row>
    <row r="2661" spans="1:5" x14ac:dyDescent="0.2">
      <c r="A2661" s="49"/>
      <c r="B2661" s="49"/>
      <c r="C2661" s="49"/>
      <c r="D2661" s="49"/>
      <c r="E2661" s="49"/>
    </row>
    <row r="2662" spans="1:5" x14ac:dyDescent="0.2">
      <c r="A2662" s="49"/>
      <c r="B2662" s="49"/>
      <c r="C2662" s="49"/>
      <c r="D2662" s="49"/>
      <c r="E2662" s="49"/>
    </row>
    <row r="2663" spans="1:5" x14ac:dyDescent="0.2">
      <c r="A2663" s="49"/>
      <c r="B2663" s="49"/>
      <c r="C2663" s="49"/>
      <c r="D2663" s="49"/>
      <c r="E2663" s="49"/>
    </row>
    <row r="2664" spans="1:5" x14ac:dyDescent="0.2">
      <c r="A2664" s="49"/>
      <c r="B2664" s="49"/>
      <c r="C2664" s="49"/>
      <c r="D2664" s="49"/>
      <c r="E2664" s="49"/>
    </row>
    <row r="2665" spans="1:5" x14ac:dyDescent="0.2">
      <c r="A2665" s="49"/>
      <c r="B2665" s="49"/>
      <c r="C2665" s="49"/>
      <c r="D2665" s="49"/>
      <c r="E2665" s="49"/>
    </row>
    <row r="2666" spans="1:5" x14ac:dyDescent="0.2">
      <c r="A2666" s="49"/>
      <c r="B2666" s="49"/>
      <c r="C2666" s="49"/>
      <c r="D2666" s="49"/>
      <c r="E2666" s="49"/>
    </row>
    <row r="2667" spans="1:5" x14ac:dyDescent="0.2">
      <c r="A2667" s="49"/>
      <c r="B2667" s="49"/>
      <c r="C2667" s="49"/>
      <c r="D2667" s="49"/>
      <c r="E2667" s="49"/>
    </row>
    <row r="2668" spans="1:5" x14ac:dyDescent="0.2">
      <c r="A2668" s="49"/>
      <c r="B2668" s="49"/>
      <c r="C2668" s="49"/>
      <c r="D2668" s="49"/>
      <c r="E2668" s="49"/>
    </row>
    <row r="2669" spans="1:5" x14ac:dyDescent="0.2">
      <c r="A2669" s="49"/>
      <c r="B2669" s="49"/>
      <c r="C2669" s="49"/>
      <c r="D2669" s="49"/>
      <c r="E2669" s="49"/>
    </row>
    <row r="2670" spans="1:5" x14ac:dyDescent="0.2">
      <c r="A2670" s="49"/>
      <c r="B2670" s="49"/>
      <c r="C2670" s="49"/>
      <c r="D2670" s="49"/>
      <c r="E2670" s="49"/>
    </row>
    <row r="2671" spans="1:5" x14ac:dyDescent="0.2">
      <c r="A2671" s="49"/>
      <c r="B2671" s="49"/>
      <c r="C2671" s="49"/>
      <c r="D2671" s="49"/>
      <c r="E2671" s="49"/>
    </row>
    <row r="2672" spans="1:5" x14ac:dyDescent="0.2">
      <c r="A2672" s="49"/>
      <c r="B2672" s="49"/>
      <c r="C2672" s="49"/>
      <c r="D2672" s="49"/>
      <c r="E2672" s="49"/>
    </row>
    <row r="2673" spans="1:5" x14ac:dyDescent="0.2">
      <c r="A2673" s="49"/>
      <c r="B2673" s="49"/>
      <c r="C2673" s="49"/>
      <c r="D2673" s="49"/>
      <c r="E2673" s="49"/>
    </row>
    <row r="2674" spans="1:5" x14ac:dyDescent="0.2">
      <c r="A2674" s="49"/>
      <c r="B2674" s="49"/>
      <c r="C2674" s="49"/>
      <c r="D2674" s="49"/>
      <c r="E2674" s="49"/>
    </row>
    <row r="2675" spans="1:5" x14ac:dyDescent="0.2">
      <c r="A2675" s="49"/>
      <c r="B2675" s="49"/>
      <c r="C2675" s="49"/>
      <c r="D2675" s="49"/>
      <c r="E2675" s="49"/>
    </row>
    <row r="2676" spans="1:5" x14ac:dyDescent="0.2">
      <c r="A2676" s="49"/>
      <c r="B2676" s="49"/>
      <c r="C2676" s="49"/>
      <c r="D2676" s="49"/>
      <c r="E2676" s="49"/>
    </row>
    <row r="2677" spans="1:5" x14ac:dyDescent="0.2">
      <c r="A2677" s="49"/>
      <c r="B2677" s="49"/>
      <c r="C2677" s="49"/>
      <c r="D2677" s="49"/>
      <c r="E2677" s="49"/>
    </row>
    <row r="2678" spans="1:5" x14ac:dyDescent="0.2">
      <c r="A2678" s="49"/>
      <c r="B2678" s="49"/>
      <c r="C2678" s="49"/>
      <c r="D2678" s="49"/>
      <c r="E2678" s="49"/>
    </row>
    <row r="2679" spans="1:5" x14ac:dyDescent="0.2">
      <c r="A2679" s="49"/>
      <c r="B2679" s="49"/>
      <c r="C2679" s="49"/>
      <c r="D2679" s="49"/>
      <c r="E2679" s="49"/>
    </row>
    <row r="2680" spans="1:5" x14ac:dyDescent="0.2">
      <c r="A2680" s="49"/>
      <c r="B2680" s="49"/>
      <c r="C2680" s="49"/>
      <c r="D2680" s="49"/>
      <c r="E2680" s="49"/>
    </row>
    <row r="2681" spans="1:5" x14ac:dyDescent="0.2">
      <c r="A2681" s="49"/>
      <c r="B2681" s="49"/>
      <c r="C2681" s="49"/>
      <c r="D2681" s="49"/>
      <c r="E2681" s="49"/>
    </row>
    <row r="2682" spans="1:5" x14ac:dyDescent="0.2">
      <c r="A2682" s="49"/>
      <c r="B2682" s="49"/>
      <c r="C2682" s="49"/>
      <c r="D2682" s="49"/>
      <c r="E2682" s="49"/>
    </row>
    <row r="2683" spans="1:5" x14ac:dyDescent="0.2">
      <c r="A2683" s="49"/>
      <c r="B2683" s="49"/>
      <c r="C2683" s="49"/>
      <c r="D2683" s="49"/>
      <c r="E2683" s="49"/>
    </row>
    <row r="2684" spans="1:5" x14ac:dyDescent="0.2">
      <c r="A2684" s="49"/>
      <c r="B2684" s="49"/>
      <c r="C2684" s="49"/>
      <c r="D2684" s="49"/>
      <c r="E2684" s="49"/>
    </row>
    <row r="2685" spans="1:5" x14ac:dyDescent="0.2">
      <c r="A2685" s="49"/>
      <c r="B2685" s="49"/>
      <c r="C2685" s="49"/>
      <c r="D2685" s="49"/>
      <c r="E2685" s="49"/>
    </row>
    <row r="2686" spans="1:5" x14ac:dyDescent="0.2">
      <c r="A2686" s="49"/>
      <c r="B2686" s="49"/>
      <c r="C2686" s="49"/>
      <c r="D2686" s="49"/>
      <c r="E2686" s="49"/>
    </row>
    <row r="2687" spans="1:5" x14ac:dyDescent="0.2">
      <c r="A2687" s="49"/>
      <c r="B2687" s="49"/>
      <c r="C2687" s="49"/>
      <c r="D2687" s="49"/>
      <c r="E2687" s="49"/>
    </row>
    <row r="2688" spans="1:5" x14ac:dyDescent="0.2">
      <c r="A2688" s="49"/>
      <c r="B2688" s="49"/>
      <c r="C2688" s="49"/>
      <c r="D2688" s="49"/>
      <c r="E2688" s="49"/>
    </row>
    <row r="2689" spans="1:5" x14ac:dyDescent="0.2">
      <c r="A2689" s="49"/>
      <c r="B2689" s="49"/>
      <c r="C2689" s="49"/>
      <c r="D2689" s="49"/>
      <c r="E2689" s="49"/>
    </row>
    <row r="2690" spans="1:5" x14ac:dyDescent="0.2">
      <c r="A2690" s="49"/>
      <c r="B2690" s="49"/>
      <c r="C2690" s="49"/>
      <c r="D2690" s="49"/>
      <c r="E2690" s="49"/>
    </row>
    <row r="2691" spans="1:5" x14ac:dyDescent="0.2">
      <c r="A2691" s="49"/>
      <c r="B2691" s="49"/>
      <c r="C2691" s="49"/>
      <c r="D2691" s="49"/>
      <c r="E2691" s="49"/>
    </row>
    <row r="2692" spans="1:5" x14ac:dyDescent="0.2">
      <c r="A2692" s="49"/>
      <c r="B2692" s="49"/>
      <c r="C2692" s="49"/>
      <c r="D2692" s="49"/>
      <c r="E2692" s="49"/>
    </row>
    <row r="2693" spans="1:5" x14ac:dyDescent="0.2">
      <c r="A2693" s="49"/>
      <c r="B2693" s="49"/>
      <c r="C2693" s="49"/>
      <c r="D2693" s="49"/>
      <c r="E2693" s="49"/>
    </row>
    <row r="2694" spans="1:5" x14ac:dyDescent="0.2">
      <c r="A2694" s="49"/>
      <c r="B2694" s="49"/>
      <c r="C2694" s="49"/>
      <c r="D2694" s="49"/>
      <c r="E2694" s="49"/>
    </row>
    <row r="2695" spans="1:5" x14ac:dyDescent="0.2">
      <c r="A2695" s="49"/>
      <c r="B2695" s="49"/>
      <c r="C2695" s="49"/>
      <c r="D2695" s="49"/>
      <c r="E2695" s="49"/>
    </row>
    <row r="2696" spans="1:5" x14ac:dyDescent="0.2">
      <c r="A2696" s="49"/>
      <c r="B2696" s="49"/>
      <c r="C2696" s="49"/>
      <c r="D2696" s="49"/>
      <c r="E2696" s="49"/>
    </row>
    <row r="2697" spans="1:5" x14ac:dyDescent="0.2">
      <c r="A2697" s="49"/>
      <c r="B2697" s="49"/>
      <c r="C2697" s="49"/>
      <c r="D2697" s="49"/>
      <c r="E2697" s="49"/>
    </row>
    <row r="2698" spans="1:5" x14ac:dyDescent="0.2">
      <c r="A2698" s="49"/>
      <c r="B2698" s="49"/>
      <c r="C2698" s="49"/>
      <c r="D2698" s="49"/>
      <c r="E2698" s="49"/>
    </row>
    <row r="2699" spans="1:5" x14ac:dyDescent="0.2">
      <c r="A2699" s="49"/>
      <c r="B2699" s="49"/>
      <c r="C2699" s="49"/>
      <c r="D2699" s="49"/>
      <c r="E2699" s="49"/>
    </row>
    <row r="2700" spans="1:5" x14ac:dyDescent="0.2">
      <c r="A2700" s="49"/>
      <c r="B2700" s="49"/>
      <c r="C2700" s="49"/>
      <c r="D2700" s="49"/>
      <c r="E2700" s="49"/>
    </row>
    <row r="2701" spans="1:5" x14ac:dyDescent="0.2">
      <c r="A2701" s="49"/>
      <c r="B2701" s="49"/>
      <c r="C2701" s="49"/>
      <c r="D2701" s="49"/>
      <c r="E2701" s="49"/>
    </row>
    <row r="2702" spans="1:5" x14ac:dyDescent="0.2">
      <c r="A2702" s="49"/>
      <c r="B2702" s="49"/>
      <c r="C2702" s="49"/>
      <c r="D2702" s="49"/>
      <c r="E2702" s="49"/>
    </row>
    <row r="2703" spans="1:5" x14ac:dyDescent="0.2">
      <c r="A2703" s="49"/>
      <c r="B2703" s="49"/>
      <c r="C2703" s="49"/>
      <c r="D2703" s="49"/>
      <c r="E2703" s="49"/>
    </row>
    <row r="2704" spans="1:5" x14ac:dyDescent="0.2">
      <c r="A2704" s="49"/>
      <c r="B2704" s="49"/>
      <c r="C2704" s="49"/>
      <c r="D2704" s="49"/>
      <c r="E2704" s="49"/>
    </row>
    <row r="2705" spans="1:5" x14ac:dyDescent="0.2">
      <c r="A2705" s="49"/>
      <c r="B2705" s="49"/>
      <c r="C2705" s="49"/>
      <c r="D2705" s="49"/>
      <c r="E2705" s="49"/>
    </row>
    <row r="2706" spans="1:5" x14ac:dyDescent="0.2">
      <c r="A2706" s="49"/>
      <c r="B2706" s="49"/>
      <c r="C2706" s="49"/>
      <c r="D2706" s="49"/>
      <c r="E2706" s="49"/>
    </row>
    <row r="2707" spans="1:5" x14ac:dyDescent="0.2">
      <c r="A2707" s="49"/>
      <c r="B2707" s="49"/>
      <c r="C2707" s="49"/>
      <c r="D2707" s="49"/>
      <c r="E2707" s="49"/>
    </row>
    <row r="2708" spans="1:5" x14ac:dyDescent="0.2">
      <c r="A2708" s="49"/>
      <c r="B2708" s="49"/>
      <c r="C2708" s="49"/>
      <c r="D2708" s="49"/>
      <c r="E2708" s="49"/>
    </row>
    <row r="2709" spans="1:5" x14ac:dyDescent="0.2">
      <c r="A2709" s="49"/>
      <c r="B2709" s="49"/>
      <c r="C2709" s="49"/>
      <c r="D2709" s="49"/>
      <c r="E2709" s="49"/>
    </row>
    <row r="2710" spans="1:5" x14ac:dyDescent="0.2">
      <c r="A2710" s="49"/>
      <c r="B2710" s="49"/>
      <c r="C2710" s="49"/>
      <c r="D2710" s="49"/>
      <c r="E2710" s="49"/>
    </row>
    <row r="2711" spans="1:5" x14ac:dyDescent="0.2">
      <c r="A2711" s="49"/>
      <c r="B2711" s="49"/>
      <c r="C2711" s="49"/>
      <c r="D2711" s="49"/>
      <c r="E2711" s="49"/>
    </row>
    <row r="2712" spans="1:5" x14ac:dyDescent="0.2">
      <c r="A2712" s="49"/>
      <c r="B2712" s="49"/>
      <c r="C2712" s="49"/>
      <c r="D2712" s="49"/>
      <c r="E2712" s="49"/>
    </row>
    <row r="2713" spans="1:5" x14ac:dyDescent="0.2">
      <c r="A2713" s="49"/>
      <c r="B2713" s="49"/>
      <c r="C2713" s="49"/>
      <c r="D2713" s="49"/>
      <c r="E2713" s="49"/>
    </row>
    <row r="2714" spans="1:5" x14ac:dyDescent="0.2">
      <c r="A2714" s="49"/>
      <c r="B2714" s="49"/>
      <c r="C2714" s="49"/>
      <c r="D2714" s="49"/>
      <c r="E2714" s="49"/>
    </row>
    <row r="2715" spans="1:5" x14ac:dyDescent="0.2">
      <c r="A2715" s="49"/>
      <c r="B2715" s="49"/>
      <c r="C2715" s="49"/>
      <c r="D2715" s="49"/>
      <c r="E2715" s="49"/>
    </row>
    <row r="2716" spans="1:5" x14ac:dyDescent="0.2">
      <c r="A2716" s="49"/>
      <c r="B2716" s="49"/>
      <c r="C2716" s="49"/>
      <c r="D2716" s="49"/>
      <c r="E2716" s="49"/>
    </row>
    <row r="2717" spans="1:5" x14ac:dyDescent="0.2">
      <c r="A2717" s="49"/>
      <c r="B2717" s="49"/>
      <c r="C2717" s="49"/>
      <c r="D2717" s="49"/>
      <c r="E2717" s="49"/>
    </row>
    <row r="2718" spans="1:5" x14ac:dyDescent="0.2">
      <c r="A2718" s="49"/>
      <c r="B2718" s="49"/>
      <c r="C2718" s="49"/>
      <c r="D2718" s="49"/>
      <c r="E2718" s="49"/>
    </row>
    <row r="2719" spans="1:5" x14ac:dyDescent="0.2">
      <c r="A2719" s="49"/>
      <c r="B2719" s="49"/>
      <c r="C2719" s="49"/>
      <c r="D2719" s="49"/>
      <c r="E2719" s="49"/>
    </row>
    <row r="2720" spans="1:5" x14ac:dyDescent="0.2">
      <c r="A2720" s="49"/>
      <c r="B2720" s="49"/>
      <c r="C2720" s="49"/>
      <c r="D2720" s="49"/>
      <c r="E2720" s="49"/>
    </row>
    <row r="2721" spans="1:5" x14ac:dyDescent="0.2">
      <c r="A2721" s="49"/>
      <c r="B2721" s="49"/>
      <c r="C2721" s="49"/>
      <c r="D2721" s="49"/>
      <c r="E2721" s="49"/>
    </row>
    <row r="2722" spans="1:5" x14ac:dyDescent="0.2">
      <c r="A2722" s="49"/>
      <c r="B2722" s="49"/>
      <c r="C2722" s="49"/>
      <c r="D2722" s="49"/>
      <c r="E2722" s="49"/>
    </row>
    <row r="2723" spans="1:5" x14ac:dyDescent="0.2">
      <c r="A2723" s="49"/>
      <c r="B2723" s="49"/>
      <c r="C2723" s="49"/>
      <c r="D2723" s="49"/>
      <c r="E2723" s="49"/>
    </row>
    <row r="2724" spans="1:5" x14ac:dyDescent="0.2">
      <c r="A2724" s="49"/>
      <c r="B2724" s="49"/>
      <c r="C2724" s="49"/>
      <c r="D2724" s="49"/>
      <c r="E2724" s="49"/>
    </row>
    <row r="2725" spans="1:5" x14ac:dyDescent="0.2">
      <c r="A2725" s="49"/>
      <c r="B2725" s="49"/>
      <c r="C2725" s="49"/>
      <c r="D2725" s="49"/>
      <c r="E2725" s="49"/>
    </row>
    <row r="2726" spans="1:5" x14ac:dyDescent="0.2">
      <c r="A2726" s="49"/>
      <c r="B2726" s="49"/>
      <c r="C2726" s="49"/>
      <c r="D2726" s="49"/>
      <c r="E2726" s="49"/>
    </row>
    <row r="2727" spans="1:5" x14ac:dyDescent="0.2">
      <c r="A2727" s="49"/>
      <c r="B2727" s="49"/>
      <c r="C2727" s="49"/>
      <c r="D2727" s="49"/>
      <c r="E2727" s="49"/>
    </row>
    <row r="2728" spans="1:5" x14ac:dyDescent="0.2">
      <c r="A2728" s="49"/>
      <c r="B2728" s="49"/>
      <c r="C2728" s="49"/>
      <c r="D2728" s="49"/>
      <c r="E2728" s="49"/>
    </row>
    <row r="2729" spans="1:5" x14ac:dyDescent="0.2">
      <c r="A2729" s="49"/>
      <c r="B2729" s="49"/>
      <c r="C2729" s="49"/>
      <c r="D2729" s="49"/>
      <c r="E2729" s="49"/>
    </row>
    <row r="2730" spans="1:5" x14ac:dyDescent="0.2">
      <c r="A2730" s="49"/>
      <c r="B2730" s="49"/>
      <c r="C2730" s="49"/>
      <c r="D2730" s="49"/>
      <c r="E2730" s="49"/>
    </row>
    <row r="2731" spans="1:5" x14ac:dyDescent="0.2">
      <c r="A2731" s="49"/>
      <c r="B2731" s="49"/>
      <c r="C2731" s="49"/>
      <c r="D2731" s="49"/>
      <c r="E2731" s="49"/>
    </row>
    <row r="2732" spans="1:5" x14ac:dyDescent="0.2">
      <c r="A2732" s="49"/>
      <c r="B2732" s="49"/>
      <c r="C2732" s="49"/>
      <c r="D2732" s="49"/>
      <c r="E2732" s="49"/>
    </row>
    <row r="2733" spans="1:5" x14ac:dyDescent="0.2">
      <c r="A2733" s="49"/>
      <c r="B2733" s="49"/>
      <c r="C2733" s="49"/>
      <c r="D2733" s="49"/>
      <c r="E2733" s="49"/>
    </row>
    <row r="2734" spans="1:5" x14ac:dyDescent="0.2">
      <c r="A2734" s="49"/>
      <c r="B2734" s="49"/>
      <c r="C2734" s="49"/>
      <c r="D2734" s="49"/>
      <c r="E2734" s="49"/>
    </row>
    <row r="2735" spans="1:5" x14ac:dyDescent="0.2">
      <c r="A2735" s="49"/>
      <c r="B2735" s="49"/>
      <c r="C2735" s="49"/>
      <c r="D2735" s="49"/>
      <c r="E2735" s="49"/>
    </row>
    <row r="2736" spans="1:5" x14ac:dyDescent="0.2">
      <c r="A2736" s="49"/>
      <c r="B2736" s="49"/>
      <c r="C2736" s="49"/>
      <c r="D2736" s="49"/>
      <c r="E2736" s="49"/>
    </row>
    <row r="2737" spans="1:5" x14ac:dyDescent="0.2">
      <c r="A2737" s="49"/>
      <c r="B2737" s="49"/>
      <c r="C2737" s="49"/>
      <c r="D2737" s="49"/>
      <c r="E2737" s="49"/>
    </row>
    <row r="2738" spans="1:5" x14ac:dyDescent="0.2">
      <c r="A2738" s="49"/>
      <c r="B2738" s="49"/>
      <c r="C2738" s="49"/>
      <c r="D2738" s="49"/>
      <c r="E2738" s="49"/>
    </row>
    <row r="2739" spans="1:5" x14ac:dyDescent="0.2">
      <c r="A2739" s="49"/>
      <c r="B2739" s="49"/>
      <c r="C2739" s="49"/>
      <c r="D2739" s="49"/>
      <c r="E2739" s="49"/>
    </row>
    <row r="2740" spans="1:5" x14ac:dyDescent="0.2">
      <c r="A2740" s="49"/>
      <c r="B2740" s="49"/>
      <c r="C2740" s="49"/>
      <c r="D2740" s="49"/>
      <c r="E2740" s="49"/>
    </row>
    <row r="2741" spans="1:5" x14ac:dyDescent="0.2">
      <c r="A2741" s="49"/>
      <c r="B2741" s="49"/>
      <c r="C2741" s="49"/>
      <c r="D2741" s="49"/>
      <c r="E2741" s="49"/>
    </row>
    <row r="2742" spans="1:5" x14ac:dyDescent="0.2">
      <c r="A2742" s="49"/>
      <c r="B2742" s="49"/>
      <c r="C2742" s="49"/>
      <c r="D2742" s="49"/>
      <c r="E2742" s="49"/>
    </row>
    <row r="2743" spans="1:5" x14ac:dyDescent="0.2">
      <c r="A2743" s="49"/>
      <c r="B2743" s="49"/>
      <c r="C2743" s="49"/>
      <c r="D2743" s="49"/>
      <c r="E2743" s="49"/>
    </row>
    <row r="2744" spans="1:5" x14ac:dyDescent="0.2">
      <c r="A2744" s="49"/>
      <c r="B2744" s="49"/>
      <c r="C2744" s="49"/>
      <c r="D2744" s="49"/>
      <c r="E2744" s="49"/>
    </row>
    <row r="2745" spans="1:5" x14ac:dyDescent="0.2">
      <c r="A2745" s="49"/>
      <c r="B2745" s="49"/>
      <c r="C2745" s="49"/>
      <c r="D2745" s="49"/>
      <c r="E2745" s="49"/>
    </row>
    <row r="2746" spans="1:5" x14ac:dyDescent="0.2">
      <c r="A2746" s="49"/>
      <c r="B2746" s="49"/>
      <c r="C2746" s="49"/>
      <c r="D2746" s="49"/>
      <c r="E2746" s="49"/>
    </row>
    <row r="2747" spans="1:5" x14ac:dyDescent="0.2">
      <c r="A2747" s="49"/>
      <c r="B2747" s="49"/>
      <c r="C2747" s="49"/>
      <c r="D2747" s="49"/>
      <c r="E2747" s="49"/>
    </row>
    <row r="2748" spans="1:5" x14ac:dyDescent="0.2">
      <c r="A2748" s="49"/>
      <c r="B2748" s="49"/>
      <c r="C2748" s="49"/>
      <c r="D2748" s="49"/>
      <c r="E2748" s="49"/>
    </row>
    <row r="2749" spans="1:5" x14ac:dyDescent="0.2">
      <c r="A2749" s="49"/>
      <c r="B2749" s="49"/>
      <c r="C2749" s="49"/>
      <c r="D2749" s="49"/>
      <c r="E2749" s="49"/>
    </row>
    <row r="2750" spans="1:5" x14ac:dyDescent="0.2">
      <c r="A2750" s="49"/>
      <c r="B2750" s="49"/>
      <c r="C2750" s="49"/>
      <c r="D2750" s="49"/>
      <c r="E2750" s="49"/>
    </row>
    <row r="2751" spans="1:5" x14ac:dyDescent="0.2">
      <c r="A2751" s="49"/>
      <c r="B2751" s="49"/>
      <c r="C2751" s="49"/>
      <c r="D2751" s="49"/>
      <c r="E2751" s="49"/>
    </row>
    <row r="2752" spans="1:5" x14ac:dyDescent="0.2">
      <c r="A2752" s="49"/>
      <c r="B2752" s="49"/>
      <c r="C2752" s="49"/>
      <c r="D2752" s="49"/>
      <c r="E2752" s="49"/>
    </row>
    <row r="2753" spans="1:5" x14ac:dyDescent="0.2">
      <c r="A2753" s="49"/>
      <c r="B2753" s="49"/>
      <c r="C2753" s="49"/>
      <c r="D2753" s="49"/>
      <c r="E2753" s="49"/>
    </row>
    <row r="2754" spans="1:5" x14ac:dyDescent="0.2">
      <c r="A2754" s="49"/>
      <c r="B2754" s="49"/>
      <c r="C2754" s="49"/>
      <c r="D2754" s="49"/>
      <c r="E2754" s="49"/>
    </row>
    <row r="2755" spans="1:5" x14ac:dyDescent="0.2">
      <c r="A2755" s="49"/>
      <c r="B2755" s="49"/>
      <c r="C2755" s="49"/>
      <c r="D2755" s="49"/>
      <c r="E2755" s="49"/>
    </row>
    <row r="2756" spans="1:5" x14ac:dyDescent="0.2">
      <c r="A2756" s="49"/>
      <c r="B2756" s="49"/>
      <c r="C2756" s="49"/>
      <c r="D2756" s="49"/>
      <c r="E2756" s="49"/>
    </row>
    <row r="2757" spans="1:5" x14ac:dyDescent="0.2">
      <c r="A2757" s="49"/>
      <c r="B2757" s="49"/>
      <c r="C2757" s="49"/>
      <c r="D2757" s="49"/>
      <c r="E2757" s="49"/>
    </row>
    <row r="2758" spans="1:5" x14ac:dyDescent="0.2">
      <c r="A2758" s="49"/>
      <c r="B2758" s="49"/>
      <c r="C2758" s="49"/>
      <c r="D2758" s="49"/>
      <c r="E2758" s="49"/>
    </row>
    <row r="2759" spans="1:5" x14ac:dyDescent="0.2">
      <c r="A2759" s="49"/>
      <c r="B2759" s="49"/>
      <c r="C2759" s="49"/>
      <c r="D2759" s="49"/>
      <c r="E2759" s="49"/>
    </row>
    <row r="2760" spans="1:5" x14ac:dyDescent="0.2">
      <c r="A2760" s="49"/>
      <c r="B2760" s="49"/>
      <c r="C2760" s="49"/>
      <c r="D2760" s="49"/>
      <c r="E2760" s="49"/>
    </row>
    <row r="2761" spans="1:5" x14ac:dyDescent="0.2">
      <c r="A2761" s="49"/>
      <c r="B2761" s="49"/>
      <c r="C2761" s="49"/>
      <c r="D2761" s="49"/>
      <c r="E2761" s="49"/>
    </row>
    <row r="2762" spans="1:5" x14ac:dyDescent="0.2">
      <c r="A2762" s="49"/>
      <c r="B2762" s="49"/>
      <c r="C2762" s="49"/>
      <c r="D2762" s="49"/>
      <c r="E2762" s="49"/>
    </row>
    <row r="2763" spans="1:5" x14ac:dyDescent="0.2">
      <c r="A2763" s="49"/>
      <c r="B2763" s="49"/>
      <c r="C2763" s="49"/>
      <c r="D2763" s="49"/>
      <c r="E2763" s="49"/>
    </row>
    <row r="2764" spans="1:5" x14ac:dyDescent="0.2">
      <c r="A2764" s="49"/>
      <c r="B2764" s="49"/>
      <c r="C2764" s="49"/>
      <c r="D2764" s="49"/>
      <c r="E2764" s="49"/>
    </row>
    <row r="2765" spans="1:5" x14ac:dyDescent="0.2">
      <c r="A2765" s="49"/>
      <c r="B2765" s="49"/>
      <c r="C2765" s="49"/>
      <c r="D2765" s="49"/>
      <c r="E2765" s="49"/>
    </row>
    <row r="2766" spans="1:5" x14ac:dyDescent="0.2">
      <c r="A2766" s="49"/>
      <c r="B2766" s="49"/>
      <c r="C2766" s="49"/>
      <c r="D2766" s="49"/>
      <c r="E2766" s="49"/>
    </row>
    <row r="2767" spans="1:5" x14ac:dyDescent="0.2">
      <c r="A2767" s="49"/>
      <c r="B2767" s="49"/>
      <c r="C2767" s="49"/>
      <c r="D2767" s="49"/>
      <c r="E2767" s="49"/>
    </row>
    <row r="2768" spans="1:5" x14ac:dyDescent="0.2">
      <c r="A2768" s="49"/>
      <c r="B2768" s="49"/>
      <c r="C2768" s="49"/>
      <c r="D2768" s="49"/>
      <c r="E2768" s="49"/>
    </row>
    <row r="2769" spans="1:5" x14ac:dyDescent="0.2">
      <c r="A2769" s="49"/>
      <c r="B2769" s="49"/>
      <c r="C2769" s="49"/>
      <c r="D2769" s="49"/>
      <c r="E2769" s="49"/>
    </row>
    <row r="2770" spans="1:5" x14ac:dyDescent="0.2">
      <c r="A2770" s="49"/>
      <c r="B2770" s="49"/>
      <c r="C2770" s="49"/>
      <c r="D2770" s="49"/>
      <c r="E2770" s="49"/>
    </row>
    <row r="2771" spans="1:5" x14ac:dyDescent="0.2">
      <c r="A2771" s="49"/>
      <c r="B2771" s="49"/>
      <c r="C2771" s="49"/>
      <c r="D2771" s="49"/>
      <c r="E2771" s="49"/>
    </row>
    <row r="2772" spans="1:5" x14ac:dyDescent="0.2">
      <c r="A2772" s="49"/>
      <c r="B2772" s="49"/>
      <c r="C2772" s="49"/>
      <c r="D2772" s="49"/>
      <c r="E2772" s="49"/>
    </row>
    <row r="2773" spans="1:5" x14ac:dyDescent="0.2">
      <c r="A2773" s="49"/>
      <c r="B2773" s="49"/>
      <c r="C2773" s="49"/>
      <c r="D2773" s="49"/>
      <c r="E2773" s="49"/>
    </row>
    <row r="2774" spans="1:5" x14ac:dyDescent="0.2">
      <c r="A2774" s="49"/>
      <c r="B2774" s="49"/>
      <c r="C2774" s="49"/>
      <c r="D2774" s="49"/>
      <c r="E2774" s="49"/>
    </row>
    <row r="2775" spans="1:5" x14ac:dyDescent="0.2">
      <c r="A2775" s="49"/>
      <c r="B2775" s="49"/>
      <c r="C2775" s="49"/>
      <c r="D2775" s="49"/>
      <c r="E2775" s="49"/>
    </row>
    <row r="2776" spans="1:5" x14ac:dyDescent="0.2">
      <c r="A2776" s="49"/>
      <c r="B2776" s="49"/>
      <c r="C2776" s="49"/>
      <c r="D2776" s="49"/>
      <c r="E2776" s="49"/>
    </row>
    <row r="2777" spans="1:5" x14ac:dyDescent="0.2">
      <c r="A2777" s="49"/>
      <c r="B2777" s="49"/>
      <c r="C2777" s="49"/>
      <c r="D2777" s="49"/>
      <c r="E2777" s="49"/>
    </row>
    <row r="2778" spans="1:5" x14ac:dyDescent="0.2">
      <c r="A2778" s="49"/>
      <c r="B2778" s="49"/>
      <c r="C2778" s="49"/>
      <c r="D2778" s="49"/>
      <c r="E2778" s="49"/>
    </row>
    <row r="2779" spans="1:5" x14ac:dyDescent="0.2">
      <c r="A2779" s="49"/>
      <c r="B2779" s="49"/>
      <c r="C2779" s="49"/>
      <c r="D2779" s="49"/>
      <c r="E2779" s="49"/>
    </row>
    <row r="2780" spans="1:5" x14ac:dyDescent="0.2">
      <c r="A2780" s="49"/>
      <c r="B2780" s="49"/>
      <c r="C2780" s="49"/>
      <c r="D2780" s="49"/>
      <c r="E2780" s="49"/>
    </row>
    <row r="2781" spans="1:5" x14ac:dyDescent="0.2">
      <c r="A2781" s="49"/>
      <c r="B2781" s="49"/>
      <c r="C2781" s="49"/>
      <c r="D2781" s="49"/>
      <c r="E2781" s="49"/>
    </row>
    <row r="2782" spans="1:5" x14ac:dyDescent="0.2">
      <c r="A2782" s="49"/>
      <c r="B2782" s="49"/>
      <c r="C2782" s="49"/>
      <c r="D2782" s="49"/>
      <c r="E2782" s="49"/>
    </row>
    <row r="2783" spans="1:5" x14ac:dyDescent="0.2">
      <c r="A2783" s="49"/>
      <c r="B2783" s="49"/>
      <c r="C2783" s="49"/>
      <c r="D2783" s="49"/>
      <c r="E2783" s="49"/>
    </row>
    <row r="2784" spans="1:5" x14ac:dyDescent="0.2">
      <c r="A2784" s="49"/>
      <c r="B2784" s="49"/>
      <c r="C2784" s="49"/>
      <c r="D2784" s="49"/>
      <c r="E2784" s="49"/>
    </row>
    <row r="2785" spans="1:5" x14ac:dyDescent="0.2">
      <c r="A2785" s="49"/>
      <c r="B2785" s="49"/>
      <c r="C2785" s="49"/>
      <c r="D2785" s="49"/>
      <c r="E2785" s="49"/>
    </row>
    <row r="2786" spans="1:5" x14ac:dyDescent="0.2">
      <c r="A2786" s="49"/>
      <c r="B2786" s="49"/>
      <c r="C2786" s="49"/>
      <c r="D2786" s="49"/>
      <c r="E2786" s="49"/>
    </row>
    <row r="2787" spans="1:5" x14ac:dyDescent="0.2">
      <c r="A2787" s="49"/>
      <c r="B2787" s="49"/>
      <c r="C2787" s="49"/>
      <c r="D2787" s="49"/>
      <c r="E2787" s="49"/>
    </row>
    <row r="2788" spans="1:5" x14ac:dyDescent="0.2">
      <c r="A2788" s="49"/>
      <c r="B2788" s="49"/>
      <c r="C2788" s="49"/>
      <c r="D2788" s="49"/>
      <c r="E2788" s="49"/>
    </row>
    <row r="2789" spans="1:5" x14ac:dyDescent="0.2">
      <c r="A2789" s="49"/>
      <c r="B2789" s="49"/>
      <c r="C2789" s="49"/>
      <c r="D2789" s="49"/>
      <c r="E2789" s="49"/>
    </row>
    <row r="2790" spans="1:5" x14ac:dyDescent="0.2">
      <c r="A2790" s="49"/>
      <c r="B2790" s="49"/>
      <c r="C2790" s="49"/>
      <c r="D2790" s="49"/>
      <c r="E2790" s="49"/>
    </row>
    <row r="2791" spans="1:5" x14ac:dyDescent="0.2">
      <c r="A2791" s="49"/>
      <c r="B2791" s="49"/>
      <c r="C2791" s="49"/>
      <c r="D2791" s="49"/>
      <c r="E2791" s="49"/>
    </row>
    <row r="2792" spans="1:5" x14ac:dyDescent="0.2">
      <c r="A2792" s="49"/>
      <c r="B2792" s="49"/>
      <c r="C2792" s="49"/>
      <c r="D2792" s="49"/>
      <c r="E2792" s="49"/>
    </row>
    <row r="2793" spans="1:5" x14ac:dyDescent="0.2">
      <c r="A2793" s="49"/>
      <c r="B2793" s="49"/>
      <c r="C2793" s="49"/>
      <c r="D2793" s="49"/>
      <c r="E2793" s="49"/>
    </row>
    <row r="2794" spans="1:5" x14ac:dyDescent="0.2">
      <c r="A2794" s="49"/>
      <c r="B2794" s="49"/>
      <c r="C2794" s="49"/>
      <c r="D2794" s="49"/>
      <c r="E2794" s="49"/>
    </row>
    <row r="2795" spans="1:5" x14ac:dyDescent="0.2">
      <c r="A2795" s="49"/>
      <c r="B2795" s="49"/>
      <c r="C2795" s="49"/>
      <c r="D2795" s="49"/>
      <c r="E2795" s="49"/>
    </row>
    <row r="2796" spans="1:5" x14ac:dyDescent="0.2">
      <c r="A2796" s="49"/>
      <c r="B2796" s="49"/>
      <c r="C2796" s="49"/>
      <c r="D2796" s="49"/>
      <c r="E2796" s="49"/>
    </row>
    <row r="2797" spans="1:5" x14ac:dyDescent="0.2">
      <c r="A2797" s="49"/>
      <c r="B2797" s="49"/>
      <c r="C2797" s="49"/>
      <c r="D2797" s="49"/>
      <c r="E2797" s="49"/>
    </row>
    <row r="2798" spans="1:5" x14ac:dyDescent="0.2">
      <c r="A2798" s="49"/>
      <c r="B2798" s="49"/>
      <c r="C2798" s="49"/>
      <c r="D2798" s="49"/>
      <c r="E2798" s="49"/>
    </row>
    <row r="2799" spans="1:5" x14ac:dyDescent="0.2">
      <c r="A2799" s="49"/>
      <c r="B2799" s="49"/>
      <c r="C2799" s="49"/>
      <c r="D2799" s="49"/>
      <c r="E2799" s="49"/>
    </row>
    <row r="2800" spans="1:5" x14ac:dyDescent="0.2">
      <c r="A2800" s="49"/>
      <c r="B2800" s="49"/>
      <c r="C2800" s="49"/>
      <c r="D2800" s="49"/>
      <c r="E2800" s="49"/>
    </row>
    <row r="2801" spans="1:5" x14ac:dyDescent="0.2">
      <c r="A2801" s="49"/>
      <c r="B2801" s="49"/>
      <c r="C2801" s="49"/>
      <c r="D2801" s="49"/>
      <c r="E2801" s="49"/>
    </row>
    <row r="2802" spans="1:5" x14ac:dyDescent="0.2">
      <c r="A2802" s="49"/>
      <c r="B2802" s="49"/>
      <c r="C2802" s="49"/>
      <c r="D2802" s="49"/>
      <c r="E2802" s="49"/>
    </row>
    <row r="2803" spans="1:5" x14ac:dyDescent="0.2">
      <c r="A2803" s="49"/>
      <c r="B2803" s="49"/>
      <c r="C2803" s="49"/>
      <c r="D2803" s="49"/>
      <c r="E2803" s="49"/>
    </row>
    <row r="2804" spans="1:5" x14ac:dyDescent="0.2">
      <c r="A2804" s="49"/>
      <c r="B2804" s="49"/>
      <c r="C2804" s="49"/>
      <c r="D2804" s="49"/>
      <c r="E2804" s="49"/>
    </row>
    <row r="2805" spans="1:5" x14ac:dyDescent="0.2">
      <c r="A2805" s="49"/>
      <c r="B2805" s="49"/>
      <c r="C2805" s="49"/>
      <c r="D2805" s="49"/>
      <c r="E2805" s="49"/>
    </row>
    <row r="2806" spans="1:5" x14ac:dyDescent="0.2">
      <c r="A2806" s="49"/>
      <c r="B2806" s="49"/>
      <c r="C2806" s="49"/>
      <c r="D2806" s="49"/>
      <c r="E2806" s="49"/>
    </row>
    <row r="2807" spans="1:5" x14ac:dyDescent="0.2">
      <c r="A2807" s="49"/>
      <c r="B2807" s="49"/>
      <c r="C2807" s="49"/>
      <c r="D2807" s="49"/>
      <c r="E2807" s="49"/>
    </row>
    <row r="2808" spans="1:5" x14ac:dyDescent="0.2">
      <c r="A2808" s="49"/>
      <c r="B2808" s="49"/>
      <c r="C2808" s="49"/>
      <c r="D2808" s="49"/>
      <c r="E2808" s="49"/>
    </row>
    <row r="2809" spans="1:5" x14ac:dyDescent="0.2">
      <c r="A2809" s="49"/>
      <c r="B2809" s="49"/>
      <c r="C2809" s="49"/>
      <c r="D2809" s="49"/>
      <c r="E2809" s="49"/>
    </row>
    <row r="2810" spans="1:5" x14ac:dyDescent="0.2">
      <c r="A2810" s="49"/>
      <c r="B2810" s="49"/>
      <c r="C2810" s="49"/>
      <c r="D2810" s="49"/>
      <c r="E2810" s="49"/>
    </row>
    <row r="2811" spans="1:5" x14ac:dyDescent="0.2">
      <c r="A2811" s="49"/>
      <c r="B2811" s="49"/>
      <c r="C2811" s="49"/>
      <c r="D2811" s="49"/>
      <c r="E2811" s="49"/>
    </row>
    <row r="2812" spans="1:5" x14ac:dyDescent="0.2">
      <c r="A2812" s="49"/>
      <c r="B2812" s="49"/>
      <c r="C2812" s="49"/>
      <c r="D2812" s="49"/>
      <c r="E2812" s="49"/>
    </row>
    <row r="2813" spans="1:5" x14ac:dyDescent="0.2">
      <c r="A2813" s="49"/>
      <c r="B2813" s="49"/>
      <c r="C2813" s="49"/>
      <c r="D2813" s="49"/>
      <c r="E2813" s="49"/>
    </row>
    <row r="2814" spans="1:5" x14ac:dyDescent="0.2">
      <c r="A2814" s="49"/>
      <c r="B2814" s="49"/>
      <c r="C2814" s="49"/>
      <c r="D2814" s="49"/>
      <c r="E2814" s="49"/>
    </row>
    <row r="2815" spans="1:5" x14ac:dyDescent="0.2">
      <c r="A2815" s="49"/>
      <c r="B2815" s="49"/>
      <c r="C2815" s="49"/>
      <c r="D2815" s="49"/>
      <c r="E2815" s="49"/>
    </row>
    <row r="2816" spans="1:5" x14ac:dyDescent="0.2">
      <c r="A2816" s="49"/>
      <c r="B2816" s="49"/>
      <c r="C2816" s="49"/>
      <c r="D2816" s="49"/>
      <c r="E2816" s="49"/>
    </row>
    <row r="2817" spans="1:5" x14ac:dyDescent="0.2">
      <c r="A2817" s="49"/>
      <c r="B2817" s="49"/>
      <c r="C2817" s="49"/>
      <c r="D2817" s="49"/>
      <c r="E2817" s="49"/>
    </row>
    <row r="2818" spans="1:5" x14ac:dyDescent="0.2">
      <c r="A2818" s="49"/>
      <c r="B2818" s="49"/>
      <c r="C2818" s="49"/>
      <c r="D2818" s="49"/>
      <c r="E2818" s="49"/>
    </row>
    <row r="2819" spans="1:5" x14ac:dyDescent="0.2">
      <c r="A2819" s="49"/>
      <c r="B2819" s="49"/>
      <c r="C2819" s="49"/>
      <c r="D2819" s="49"/>
      <c r="E2819" s="49"/>
    </row>
    <row r="2820" spans="1:5" x14ac:dyDescent="0.2">
      <c r="A2820" s="49"/>
      <c r="B2820" s="49"/>
      <c r="C2820" s="49"/>
      <c r="D2820" s="49"/>
      <c r="E2820" s="49"/>
    </row>
    <row r="2821" spans="1:5" x14ac:dyDescent="0.2">
      <c r="A2821" s="49"/>
      <c r="B2821" s="49"/>
      <c r="C2821" s="49"/>
      <c r="D2821" s="49"/>
      <c r="E2821" s="49"/>
    </row>
    <row r="2822" spans="1:5" x14ac:dyDescent="0.2">
      <c r="A2822" s="49"/>
      <c r="B2822" s="49"/>
      <c r="C2822" s="49"/>
      <c r="D2822" s="49"/>
      <c r="E2822" s="49"/>
    </row>
    <row r="2823" spans="1:5" x14ac:dyDescent="0.2">
      <c r="A2823" s="49"/>
      <c r="B2823" s="49"/>
      <c r="C2823" s="49"/>
      <c r="D2823" s="49"/>
      <c r="E2823" s="49"/>
    </row>
    <row r="2824" spans="1:5" x14ac:dyDescent="0.2">
      <c r="A2824" s="49"/>
      <c r="B2824" s="49"/>
      <c r="C2824" s="49"/>
      <c r="D2824" s="49"/>
      <c r="E2824" s="49"/>
    </row>
    <row r="2825" spans="1:5" x14ac:dyDescent="0.2">
      <c r="A2825" s="49"/>
      <c r="B2825" s="49"/>
      <c r="C2825" s="49"/>
      <c r="D2825" s="49"/>
      <c r="E2825" s="49"/>
    </row>
    <row r="2826" spans="1:5" x14ac:dyDescent="0.2">
      <c r="A2826" s="49"/>
      <c r="B2826" s="49"/>
      <c r="C2826" s="49"/>
      <c r="D2826" s="49"/>
      <c r="E2826" s="49"/>
    </row>
    <row r="2827" spans="1:5" x14ac:dyDescent="0.2">
      <c r="A2827" s="49"/>
      <c r="B2827" s="49"/>
      <c r="C2827" s="49"/>
      <c r="D2827" s="49"/>
      <c r="E2827" s="49"/>
    </row>
    <row r="2828" spans="1:5" x14ac:dyDescent="0.2">
      <c r="A2828" s="49"/>
      <c r="B2828" s="49"/>
      <c r="C2828" s="49"/>
      <c r="D2828" s="49"/>
      <c r="E2828" s="49"/>
    </row>
    <row r="2829" spans="1:5" x14ac:dyDescent="0.2">
      <c r="A2829" s="49"/>
      <c r="B2829" s="49"/>
      <c r="C2829" s="49"/>
      <c r="D2829" s="49"/>
      <c r="E2829" s="49"/>
    </row>
    <row r="2830" spans="1:5" x14ac:dyDescent="0.2">
      <c r="A2830" s="49"/>
      <c r="B2830" s="49"/>
      <c r="C2830" s="49"/>
      <c r="D2830" s="49"/>
      <c r="E2830" s="49"/>
    </row>
    <row r="2831" spans="1:5" x14ac:dyDescent="0.2">
      <c r="A2831" s="49"/>
      <c r="B2831" s="49"/>
      <c r="C2831" s="49"/>
      <c r="D2831" s="49"/>
      <c r="E2831" s="49"/>
    </row>
    <row r="2832" spans="1:5" x14ac:dyDescent="0.2">
      <c r="A2832" s="49"/>
      <c r="B2832" s="49"/>
      <c r="C2832" s="49"/>
      <c r="D2832" s="49"/>
      <c r="E2832" s="49"/>
    </row>
    <row r="2833" spans="1:5" x14ac:dyDescent="0.2">
      <c r="A2833" s="49"/>
      <c r="B2833" s="49"/>
      <c r="C2833" s="49"/>
      <c r="D2833" s="49"/>
      <c r="E2833" s="49"/>
    </row>
    <row r="2834" spans="1:5" x14ac:dyDescent="0.2">
      <c r="A2834" s="49"/>
      <c r="B2834" s="49"/>
      <c r="C2834" s="49"/>
      <c r="D2834" s="49"/>
      <c r="E2834" s="49"/>
    </row>
    <row r="2835" spans="1:5" x14ac:dyDescent="0.2">
      <c r="A2835" s="49"/>
      <c r="B2835" s="49"/>
      <c r="C2835" s="49"/>
      <c r="D2835" s="49"/>
      <c r="E2835" s="49"/>
    </row>
    <row r="2836" spans="1:5" x14ac:dyDescent="0.2">
      <c r="A2836" s="49"/>
      <c r="B2836" s="49"/>
      <c r="C2836" s="49"/>
      <c r="D2836" s="49"/>
      <c r="E2836" s="49"/>
    </row>
    <row r="2837" spans="1:5" x14ac:dyDescent="0.2">
      <c r="A2837" s="49"/>
      <c r="B2837" s="49"/>
      <c r="C2837" s="49"/>
      <c r="D2837" s="49"/>
      <c r="E2837" s="49"/>
    </row>
    <row r="2838" spans="1:5" x14ac:dyDescent="0.2">
      <c r="A2838" s="49"/>
      <c r="B2838" s="49"/>
      <c r="C2838" s="49"/>
      <c r="D2838" s="49"/>
      <c r="E2838" s="49"/>
    </row>
    <row r="2839" spans="1:5" x14ac:dyDescent="0.2">
      <c r="A2839" s="49"/>
      <c r="B2839" s="49"/>
      <c r="C2839" s="49"/>
      <c r="D2839" s="49"/>
      <c r="E2839" s="49"/>
    </row>
    <row r="2840" spans="1:5" x14ac:dyDescent="0.2">
      <c r="A2840" s="49"/>
      <c r="B2840" s="49"/>
      <c r="C2840" s="49"/>
      <c r="D2840" s="49"/>
      <c r="E2840" s="49"/>
    </row>
    <row r="2841" spans="1:5" x14ac:dyDescent="0.2">
      <c r="A2841" s="49"/>
      <c r="B2841" s="49"/>
      <c r="C2841" s="49"/>
      <c r="D2841" s="49"/>
      <c r="E2841" s="49"/>
    </row>
    <row r="2842" spans="1:5" x14ac:dyDescent="0.2">
      <c r="A2842" s="49"/>
      <c r="B2842" s="49"/>
      <c r="C2842" s="49"/>
      <c r="D2842" s="49"/>
      <c r="E2842" s="49"/>
    </row>
    <row r="2843" spans="1:5" x14ac:dyDescent="0.2">
      <c r="A2843" s="49"/>
      <c r="B2843" s="49"/>
      <c r="C2843" s="49"/>
      <c r="D2843" s="49"/>
      <c r="E2843" s="49"/>
    </row>
    <row r="2844" spans="1:5" x14ac:dyDescent="0.2">
      <c r="A2844" s="49"/>
      <c r="B2844" s="49"/>
      <c r="C2844" s="49"/>
      <c r="D2844" s="49"/>
      <c r="E2844" s="49"/>
    </row>
    <row r="2845" spans="1:5" x14ac:dyDescent="0.2">
      <c r="A2845" s="49"/>
      <c r="B2845" s="49"/>
      <c r="C2845" s="49"/>
      <c r="D2845" s="49"/>
      <c r="E2845" s="49"/>
    </row>
    <row r="2846" spans="1:5" x14ac:dyDescent="0.2">
      <c r="A2846" s="49"/>
      <c r="B2846" s="49"/>
      <c r="C2846" s="49"/>
      <c r="D2846" s="49"/>
      <c r="E2846" s="49"/>
    </row>
    <row r="2847" spans="1:5" x14ac:dyDescent="0.2">
      <c r="A2847" s="49"/>
      <c r="B2847" s="49"/>
      <c r="C2847" s="49"/>
      <c r="D2847" s="49"/>
      <c r="E2847" s="49"/>
    </row>
    <row r="2848" spans="1:5" x14ac:dyDescent="0.2">
      <c r="A2848" s="49"/>
      <c r="B2848" s="49"/>
      <c r="C2848" s="49"/>
      <c r="D2848" s="49"/>
      <c r="E2848" s="49"/>
    </row>
    <row r="2849" spans="1:5" x14ac:dyDescent="0.2">
      <c r="A2849" s="49"/>
      <c r="B2849" s="49"/>
      <c r="C2849" s="49"/>
      <c r="D2849" s="49"/>
      <c r="E2849" s="49"/>
    </row>
    <row r="2850" spans="1:5" x14ac:dyDescent="0.2">
      <c r="A2850" s="49"/>
      <c r="B2850" s="49"/>
      <c r="C2850" s="49"/>
      <c r="D2850" s="49"/>
      <c r="E2850" s="49"/>
    </row>
    <row r="2851" spans="1:5" x14ac:dyDescent="0.2">
      <c r="A2851" s="49"/>
      <c r="B2851" s="49"/>
      <c r="C2851" s="49"/>
      <c r="D2851" s="49"/>
      <c r="E2851" s="49"/>
    </row>
    <row r="2852" spans="1:5" x14ac:dyDescent="0.2">
      <c r="A2852" s="49"/>
      <c r="B2852" s="49"/>
      <c r="C2852" s="49"/>
      <c r="D2852" s="49"/>
      <c r="E2852" s="49"/>
    </row>
    <row r="2853" spans="1:5" x14ac:dyDescent="0.2">
      <c r="A2853" s="49"/>
      <c r="B2853" s="49"/>
      <c r="C2853" s="49"/>
      <c r="D2853" s="49"/>
      <c r="E2853" s="49"/>
    </row>
    <row r="2854" spans="1:5" x14ac:dyDescent="0.2">
      <c r="A2854" s="49"/>
      <c r="B2854" s="49"/>
      <c r="C2854" s="49"/>
      <c r="D2854" s="49"/>
      <c r="E2854" s="49"/>
    </row>
    <row r="2855" spans="1:5" x14ac:dyDescent="0.2">
      <c r="A2855" s="49"/>
      <c r="B2855" s="49"/>
      <c r="C2855" s="49"/>
      <c r="D2855" s="49"/>
      <c r="E2855" s="49"/>
    </row>
    <row r="2856" spans="1:5" x14ac:dyDescent="0.2">
      <c r="A2856" s="49"/>
      <c r="B2856" s="49"/>
      <c r="C2856" s="49"/>
      <c r="D2856" s="49"/>
      <c r="E2856" s="49"/>
    </row>
    <row r="2857" spans="1:5" x14ac:dyDescent="0.2">
      <c r="A2857" s="49"/>
      <c r="B2857" s="49"/>
      <c r="C2857" s="49"/>
      <c r="D2857" s="49"/>
      <c r="E2857" s="49"/>
    </row>
    <row r="2858" spans="1:5" x14ac:dyDescent="0.2">
      <c r="A2858" s="49"/>
      <c r="B2858" s="49"/>
      <c r="C2858" s="49"/>
      <c r="D2858" s="49"/>
      <c r="E2858" s="49"/>
    </row>
    <row r="2859" spans="1:5" x14ac:dyDescent="0.2">
      <c r="A2859" s="49"/>
      <c r="B2859" s="49"/>
      <c r="C2859" s="49"/>
      <c r="D2859" s="49"/>
      <c r="E2859" s="49"/>
    </row>
    <row r="2860" spans="1:5" x14ac:dyDescent="0.2">
      <c r="A2860" s="49"/>
      <c r="B2860" s="49"/>
      <c r="C2860" s="49"/>
      <c r="D2860" s="49"/>
      <c r="E2860" s="49"/>
    </row>
    <row r="2861" spans="1:5" x14ac:dyDescent="0.2">
      <c r="A2861" s="49"/>
      <c r="B2861" s="49"/>
      <c r="C2861" s="49"/>
      <c r="D2861" s="49"/>
      <c r="E2861" s="49"/>
    </row>
    <row r="2862" spans="1:5" x14ac:dyDescent="0.2">
      <c r="A2862" s="49"/>
      <c r="B2862" s="49"/>
      <c r="C2862" s="49"/>
      <c r="D2862" s="49"/>
      <c r="E2862" s="49"/>
    </row>
    <row r="2863" spans="1:5" x14ac:dyDescent="0.2">
      <c r="A2863" s="49"/>
      <c r="B2863" s="49"/>
      <c r="C2863" s="49"/>
      <c r="D2863" s="49"/>
      <c r="E2863" s="49"/>
    </row>
    <row r="2864" spans="1:5" x14ac:dyDescent="0.2">
      <c r="A2864" s="49"/>
      <c r="B2864" s="49"/>
      <c r="C2864" s="49"/>
      <c r="D2864" s="49"/>
      <c r="E2864" s="49"/>
    </row>
    <row r="2865" spans="1:5" x14ac:dyDescent="0.2">
      <c r="A2865" s="49"/>
      <c r="B2865" s="49"/>
      <c r="C2865" s="49"/>
      <c r="D2865" s="49"/>
      <c r="E2865" s="49"/>
    </row>
    <row r="2866" spans="1:5" x14ac:dyDescent="0.2">
      <c r="A2866" s="49"/>
      <c r="B2866" s="49"/>
      <c r="C2866" s="49"/>
      <c r="D2866" s="49"/>
      <c r="E2866" s="49"/>
    </row>
    <row r="2867" spans="1:5" x14ac:dyDescent="0.2">
      <c r="A2867" s="49"/>
      <c r="B2867" s="49"/>
      <c r="C2867" s="49"/>
      <c r="D2867" s="49"/>
      <c r="E2867" s="49"/>
    </row>
    <row r="2868" spans="1:5" x14ac:dyDescent="0.2">
      <c r="A2868" s="49"/>
      <c r="B2868" s="49"/>
      <c r="C2868" s="49"/>
      <c r="D2868" s="49"/>
      <c r="E2868" s="49"/>
    </row>
    <row r="2869" spans="1:5" x14ac:dyDescent="0.2">
      <c r="A2869" s="49"/>
      <c r="B2869" s="49"/>
      <c r="C2869" s="49"/>
      <c r="D2869" s="49"/>
      <c r="E2869" s="49"/>
    </row>
    <row r="2870" spans="1:5" x14ac:dyDescent="0.2">
      <c r="A2870" s="49"/>
      <c r="B2870" s="49"/>
      <c r="C2870" s="49"/>
      <c r="D2870" s="49"/>
      <c r="E2870" s="49"/>
    </row>
    <row r="2871" spans="1:5" x14ac:dyDescent="0.2">
      <c r="A2871" s="49"/>
      <c r="B2871" s="49"/>
      <c r="C2871" s="49"/>
      <c r="D2871" s="49"/>
      <c r="E2871" s="49"/>
    </row>
    <row r="2872" spans="1:5" x14ac:dyDescent="0.2">
      <c r="A2872" s="49"/>
      <c r="B2872" s="49"/>
      <c r="C2872" s="49"/>
      <c r="D2872" s="49"/>
      <c r="E2872" s="49"/>
    </row>
    <row r="2873" spans="1:5" x14ac:dyDescent="0.2">
      <c r="A2873" s="49"/>
      <c r="B2873" s="49"/>
      <c r="C2873" s="49"/>
      <c r="D2873" s="49"/>
      <c r="E2873" s="49"/>
    </row>
    <row r="2874" spans="1:5" x14ac:dyDescent="0.2">
      <c r="A2874" s="49"/>
      <c r="B2874" s="49"/>
      <c r="C2874" s="49"/>
      <c r="D2874" s="49"/>
      <c r="E2874" s="49"/>
    </row>
    <row r="2875" spans="1:5" x14ac:dyDescent="0.2">
      <c r="A2875" s="49"/>
      <c r="B2875" s="49"/>
      <c r="C2875" s="49"/>
      <c r="D2875" s="49"/>
      <c r="E2875" s="49"/>
    </row>
    <row r="2876" spans="1:5" x14ac:dyDescent="0.2">
      <c r="A2876" s="49"/>
      <c r="B2876" s="49"/>
      <c r="C2876" s="49"/>
      <c r="D2876" s="49"/>
      <c r="E2876" s="49"/>
    </row>
    <row r="2877" spans="1:5" x14ac:dyDescent="0.2">
      <c r="A2877" s="49"/>
      <c r="B2877" s="49"/>
      <c r="C2877" s="49"/>
      <c r="D2877" s="49"/>
      <c r="E2877" s="49"/>
    </row>
    <row r="2878" spans="1:5" x14ac:dyDescent="0.2">
      <c r="A2878" s="49"/>
      <c r="B2878" s="49"/>
      <c r="C2878" s="49"/>
      <c r="D2878" s="49"/>
      <c r="E2878" s="49"/>
    </row>
    <row r="2879" spans="1:5" x14ac:dyDescent="0.2">
      <c r="A2879" s="49"/>
      <c r="B2879" s="49"/>
      <c r="C2879" s="49"/>
      <c r="D2879" s="49"/>
      <c r="E2879" s="49"/>
    </row>
    <row r="2880" spans="1:5" x14ac:dyDescent="0.2">
      <c r="A2880" s="49"/>
      <c r="B2880" s="49"/>
      <c r="C2880" s="49"/>
      <c r="D2880" s="49"/>
      <c r="E2880" s="49"/>
    </row>
    <row r="2881" spans="1:5" x14ac:dyDescent="0.2">
      <c r="A2881" s="49"/>
      <c r="B2881" s="49"/>
      <c r="C2881" s="49"/>
      <c r="D2881" s="49"/>
      <c r="E2881" s="49"/>
    </row>
    <row r="2882" spans="1:5" x14ac:dyDescent="0.2">
      <c r="A2882" s="49"/>
      <c r="B2882" s="49"/>
      <c r="C2882" s="49"/>
      <c r="D2882" s="49"/>
      <c r="E2882" s="49"/>
    </row>
    <row r="2883" spans="1:5" x14ac:dyDescent="0.2">
      <c r="A2883" s="49"/>
      <c r="B2883" s="49"/>
      <c r="C2883" s="49"/>
      <c r="D2883" s="49"/>
      <c r="E2883" s="49"/>
    </row>
    <row r="2884" spans="1:5" x14ac:dyDescent="0.2">
      <c r="A2884" s="49"/>
      <c r="B2884" s="49"/>
      <c r="C2884" s="49"/>
      <c r="D2884" s="49"/>
      <c r="E2884" s="49"/>
    </row>
    <row r="2885" spans="1:5" x14ac:dyDescent="0.2">
      <c r="A2885" s="49"/>
      <c r="B2885" s="49"/>
      <c r="C2885" s="49"/>
      <c r="D2885" s="49"/>
      <c r="E2885" s="49"/>
    </row>
    <row r="2886" spans="1:5" x14ac:dyDescent="0.2">
      <c r="A2886" s="49"/>
      <c r="B2886" s="49"/>
      <c r="C2886" s="49"/>
      <c r="D2886" s="49"/>
      <c r="E2886" s="49"/>
    </row>
    <row r="2887" spans="1:5" x14ac:dyDescent="0.2">
      <c r="A2887" s="49"/>
      <c r="B2887" s="49"/>
      <c r="C2887" s="49"/>
      <c r="D2887" s="49"/>
      <c r="E2887" s="49"/>
    </row>
    <row r="2888" spans="1:5" x14ac:dyDescent="0.2">
      <c r="A2888" s="49"/>
      <c r="B2888" s="49"/>
      <c r="C2888" s="49"/>
      <c r="D2888" s="49"/>
      <c r="E2888" s="49"/>
    </row>
    <row r="2889" spans="1:5" x14ac:dyDescent="0.2">
      <c r="A2889" s="49"/>
      <c r="B2889" s="49"/>
      <c r="C2889" s="49"/>
      <c r="D2889" s="49"/>
      <c r="E2889" s="49"/>
    </row>
    <row r="2890" spans="1:5" x14ac:dyDescent="0.2">
      <c r="A2890" s="49"/>
      <c r="B2890" s="49"/>
      <c r="C2890" s="49"/>
      <c r="D2890" s="49"/>
      <c r="E2890" s="49"/>
    </row>
    <row r="2891" spans="1:5" x14ac:dyDescent="0.2">
      <c r="A2891" s="49"/>
      <c r="B2891" s="49"/>
      <c r="C2891" s="49"/>
      <c r="D2891" s="49"/>
      <c r="E2891" s="49"/>
    </row>
    <row r="2892" spans="1:5" x14ac:dyDescent="0.2">
      <c r="A2892" s="49"/>
      <c r="B2892" s="49"/>
      <c r="C2892" s="49"/>
      <c r="D2892" s="49"/>
      <c r="E2892" s="49"/>
    </row>
    <row r="2893" spans="1:5" x14ac:dyDescent="0.2">
      <c r="A2893" s="49"/>
      <c r="B2893" s="49"/>
      <c r="C2893" s="49"/>
      <c r="D2893" s="49"/>
      <c r="E2893" s="49"/>
    </row>
    <row r="2894" spans="1:5" x14ac:dyDescent="0.2">
      <c r="A2894" s="49"/>
      <c r="B2894" s="49"/>
      <c r="C2894" s="49"/>
      <c r="D2894" s="49"/>
      <c r="E2894" s="49"/>
    </row>
    <row r="2895" spans="1:5" x14ac:dyDescent="0.2">
      <c r="A2895" s="49"/>
      <c r="B2895" s="49"/>
      <c r="C2895" s="49"/>
      <c r="D2895" s="49"/>
      <c r="E2895" s="49"/>
    </row>
    <row r="2896" spans="1:5" x14ac:dyDescent="0.2">
      <c r="A2896" s="49"/>
      <c r="B2896" s="49"/>
      <c r="C2896" s="49"/>
      <c r="D2896" s="49"/>
      <c r="E2896" s="49"/>
    </row>
    <row r="2897" spans="1:5" x14ac:dyDescent="0.2">
      <c r="A2897" s="49"/>
      <c r="B2897" s="49"/>
      <c r="C2897" s="49"/>
      <c r="D2897" s="49"/>
      <c r="E2897" s="49"/>
    </row>
    <row r="2898" spans="1:5" x14ac:dyDescent="0.2">
      <c r="A2898" s="49"/>
      <c r="B2898" s="49"/>
      <c r="C2898" s="49"/>
      <c r="D2898" s="49"/>
      <c r="E2898" s="49"/>
    </row>
    <row r="2899" spans="1:5" x14ac:dyDescent="0.2">
      <c r="A2899" s="49"/>
      <c r="B2899" s="49"/>
      <c r="C2899" s="49"/>
      <c r="D2899" s="49"/>
      <c r="E2899" s="49"/>
    </row>
    <row r="2900" spans="1:5" x14ac:dyDescent="0.2">
      <c r="A2900" s="49"/>
      <c r="B2900" s="49"/>
      <c r="C2900" s="49"/>
      <c r="D2900" s="49"/>
      <c r="E2900" s="49"/>
    </row>
    <row r="2901" spans="1:5" x14ac:dyDescent="0.2">
      <c r="A2901" s="49"/>
      <c r="B2901" s="49"/>
      <c r="C2901" s="49"/>
      <c r="D2901" s="49"/>
      <c r="E2901" s="49"/>
    </row>
    <row r="2902" spans="1:5" x14ac:dyDescent="0.2">
      <c r="A2902" s="49"/>
      <c r="B2902" s="49"/>
      <c r="C2902" s="49"/>
      <c r="D2902" s="49"/>
      <c r="E2902" s="49"/>
    </row>
    <row r="2903" spans="1:5" x14ac:dyDescent="0.2">
      <c r="A2903" s="49"/>
      <c r="B2903" s="49"/>
      <c r="C2903" s="49"/>
      <c r="D2903" s="49"/>
      <c r="E2903" s="49"/>
    </row>
    <row r="2904" spans="1:5" x14ac:dyDescent="0.2">
      <c r="A2904" s="49"/>
      <c r="B2904" s="49"/>
      <c r="C2904" s="49"/>
      <c r="D2904" s="49"/>
      <c r="E2904" s="49"/>
    </row>
    <row r="2905" spans="1:5" x14ac:dyDescent="0.2">
      <c r="A2905" s="49"/>
      <c r="B2905" s="49"/>
      <c r="C2905" s="49"/>
      <c r="D2905" s="49"/>
      <c r="E2905" s="49"/>
    </row>
    <row r="2906" spans="1:5" x14ac:dyDescent="0.2">
      <c r="A2906" s="49"/>
      <c r="B2906" s="49"/>
      <c r="C2906" s="49"/>
      <c r="D2906" s="49"/>
      <c r="E2906" s="49"/>
    </row>
    <row r="2907" spans="1:5" x14ac:dyDescent="0.2">
      <c r="A2907" s="49"/>
      <c r="B2907" s="49"/>
      <c r="C2907" s="49"/>
      <c r="D2907" s="49"/>
      <c r="E2907" s="49"/>
    </row>
    <row r="2908" spans="1:5" x14ac:dyDescent="0.2">
      <c r="A2908" s="49"/>
      <c r="B2908" s="49"/>
      <c r="C2908" s="49"/>
      <c r="D2908" s="49"/>
      <c r="E2908" s="49"/>
    </row>
    <row r="2909" spans="1:5" x14ac:dyDescent="0.2">
      <c r="A2909" s="49"/>
      <c r="B2909" s="49"/>
      <c r="C2909" s="49"/>
      <c r="D2909" s="49"/>
      <c r="E2909" s="49"/>
    </row>
    <row r="2910" spans="1:5" x14ac:dyDescent="0.2">
      <c r="A2910" s="49"/>
      <c r="B2910" s="49"/>
      <c r="C2910" s="49"/>
      <c r="D2910" s="49"/>
      <c r="E2910" s="49"/>
    </row>
    <row r="2911" spans="1:5" x14ac:dyDescent="0.2">
      <c r="A2911" s="49"/>
      <c r="B2911" s="49"/>
      <c r="C2911" s="49"/>
      <c r="D2911" s="49"/>
      <c r="E2911" s="49"/>
    </row>
    <row r="2912" spans="1:5" x14ac:dyDescent="0.2">
      <c r="A2912" s="49"/>
      <c r="B2912" s="49"/>
      <c r="C2912" s="49"/>
      <c r="D2912" s="49"/>
      <c r="E2912" s="49"/>
    </row>
    <row r="2913" spans="1:5" x14ac:dyDescent="0.2">
      <c r="A2913" s="49"/>
      <c r="B2913" s="49"/>
      <c r="C2913" s="49"/>
      <c r="D2913" s="49"/>
      <c r="E2913" s="49"/>
    </row>
    <row r="2914" spans="1:5" x14ac:dyDescent="0.2">
      <c r="A2914" s="49"/>
      <c r="B2914" s="49"/>
      <c r="C2914" s="49"/>
      <c r="D2914" s="49"/>
      <c r="E2914" s="49"/>
    </row>
    <row r="2915" spans="1:5" x14ac:dyDescent="0.2">
      <c r="A2915" s="49"/>
      <c r="B2915" s="49"/>
      <c r="C2915" s="49"/>
      <c r="D2915" s="49"/>
      <c r="E2915" s="49"/>
    </row>
    <row r="2916" spans="1:5" x14ac:dyDescent="0.2">
      <c r="A2916" s="49"/>
      <c r="B2916" s="49"/>
      <c r="C2916" s="49"/>
      <c r="D2916" s="49"/>
      <c r="E2916" s="49"/>
    </row>
    <row r="2917" spans="1:5" x14ac:dyDescent="0.2">
      <c r="A2917" s="49"/>
      <c r="B2917" s="49"/>
      <c r="C2917" s="49"/>
      <c r="D2917" s="49"/>
      <c r="E2917" s="49"/>
    </row>
    <row r="2918" spans="1:5" x14ac:dyDescent="0.2">
      <c r="A2918" s="49"/>
      <c r="B2918" s="49"/>
      <c r="C2918" s="49"/>
      <c r="D2918" s="49"/>
      <c r="E2918" s="49"/>
    </row>
    <row r="2919" spans="1:5" x14ac:dyDescent="0.2">
      <c r="A2919" s="49"/>
      <c r="B2919" s="49"/>
      <c r="C2919" s="49"/>
      <c r="D2919" s="49"/>
      <c r="E2919" s="49"/>
    </row>
    <row r="2920" spans="1:5" x14ac:dyDescent="0.2">
      <c r="A2920" s="49"/>
      <c r="B2920" s="49"/>
      <c r="C2920" s="49"/>
      <c r="D2920" s="49"/>
      <c r="E2920" s="49"/>
    </row>
    <row r="2921" spans="1:5" x14ac:dyDescent="0.2">
      <c r="A2921" s="49"/>
      <c r="B2921" s="49"/>
      <c r="C2921" s="49"/>
      <c r="D2921" s="49"/>
      <c r="E2921" s="49"/>
    </row>
    <row r="2922" spans="1:5" x14ac:dyDescent="0.2">
      <c r="A2922" s="49"/>
      <c r="B2922" s="49"/>
      <c r="C2922" s="49"/>
      <c r="D2922" s="49"/>
      <c r="E2922" s="49"/>
    </row>
    <row r="2923" spans="1:5" x14ac:dyDescent="0.2">
      <c r="A2923" s="49"/>
      <c r="B2923" s="49"/>
      <c r="C2923" s="49"/>
      <c r="D2923" s="49"/>
      <c r="E2923" s="49"/>
    </row>
    <row r="2924" spans="1:5" x14ac:dyDescent="0.2">
      <c r="A2924" s="49"/>
      <c r="B2924" s="49"/>
      <c r="C2924" s="49"/>
      <c r="D2924" s="49"/>
      <c r="E2924" s="49"/>
    </row>
    <row r="2925" spans="1:5" x14ac:dyDescent="0.2">
      <c r="A2925" s="49"/>
      <c r="B2925" s="49"/>
      <c r="C2925" s="49"/>
      <c r="D2925" s="49"/>
      <c r="E2925" s="49"/>
    </row>
    <row r="2926" spans="1:5" x14ac:dyDescent="0.2">
      <c r="A2926" s="49"/>
      <c r="B2926" s="49"/>
      <c r="C2926" s="49"/>
      <c r="D2926" s="49"/>
      <c r="E2926" s="49"/>
    </row>
    <row r="2927" spans="1:5" x14ac:dyDescent="0.2">
      <c r="A2927" s="49"/>
      <c r="B2927" s="49"/>
      <c r="C2927" s="49"/>
      <c r="D2927" s="49"/>
      <c r="E2927" s="49"/>
    </row>
    <row r="2928" spans="1:5" x14ac:dyDescent="0.2">
      <c r="A2928" s="49"/>
      <c r="B2928" s="49"/>
      <c r="C2928" s="49"/>
      <c r="D2928" s="49"/>
      <c r="E2928" s="49"/>
    </row>
    <row r="2929" spans="1:5" x14ac:dyDescent="0.2">
      <c r="A2929" s="49"/>
      <c r="B2929" s="49"/>
      <c r="C2929" s="49"/>
      <c r="D2929" s="49"/>
      <c r="E2929" s="49"/>
    </row>
    <row r="2930" spans="1:5" x14ac:dyDescent="0.2">
      <c r="A2930" s="49"/>
      <c r="B2930" s="49"/>
      <c r="C2930" s="49"/>
      <c r="D2930" s="49"/>
      <c r="E2930" s="49"/>
    </row>
    <row r="2931" spans="1:5" x14ac:dyDescent="0.2">
      <c r="A2931" s="49"/>
      <c r="B2931" s="49"/>
      <c r="C2931" s="49"/>
      <c r="D2931" s="49"/>
      <c r="E2931" s="49"/>
    </row>
    <row r="2932" spans="1:5" x14ac:dyDescent="0.2">
      <c r="A2932" s="49"/>
      <c r="B2932" s="49"/>
      <c r="C2932" s="49"/>
      <c r="D2932" s="49"/>
      <c r="E2932" s="49"/>
    </row>
    <row r="2933" spans="1:5" x14ac:dyDescent="0.2">
      <c r="A2933" s="49"/>
      <c r="B2933" s="49"/>
      <c r="C2933" s="49"/>
      <c r="D2933" s="49"/>
      <c r="E2933" s="49"/>
    </row>
    <row r="2934" spans="1:5" x14ac:dyDescent="0.2">
      <c r="A2934" s="49"/>
      <c r="B2934" s="49"/>
      <c r="C2934" s="49"/>
      <c r="D2934" s="49"/>
      <c r="E2934" s="49"/>
    </row>
    <row r="2935" spans="1:5" x14ac:dyDescent="0.2">
      <c r="A2935" s="49"/>
      <c r="B2935" s="49"/>
      <c r="C2935" s="49"/>
      <c r="D2935" s="49"/>
      <c r="E2935" s="49"/>
    </row>
    <row r="2936" spans="1:5" x14ac:dyDescent="0.2">
      <c r="A2936" s="49"/>
      <c r="B2936" s="49"/>
      <c r="C2936" s="49"/>
      <c r="D2936" s="49"/>
      <c r="E2936" s="49"/>
    </row>
    <row r="2937" spans="1:5" x14ac:dyDescent="0.2">
      <c r="A2937" s="49"/>
      <c r="B2937" s="49"/>
      <c r="C2937" s="49"/>
      <c r="D2937" s="49"/>
      <c r="E2937" s="49"/>
    </row>
    <row r="2938" spans="1:5" x14ac:dyDescent="0.2">
      <c r="A2938" s="49"/>
      <c r="B2938" s="49"/>
      <c r="C2938" s="49"/>
      <c r="D2938" s="49"/>
      <c r="E2938" s="49"/>
    </row>
    <row r="2939" spans="1:5" x14ac:dyDescent="0.2">
      <c r="A2939" s="49"/>
      <c r="B2939" s="49"/>
      <c r="C2939" s="49"/>
      <c r="D2939" s="49"/>
      <c r="E2939" s="49"/>
    </row>
    <row r="2940" spans="1:5" x14ac:dyDescent="0.2">
      <c r="A2940" s="49"/>
      <c r="B2940" s="49"/>
      <c r="C2940" s="49"/>
      <c r="D2940" s="49"/>
      <c r="E2940" s="49"/>
    </row>
    <row r="2941" spans="1:5" x14ac:dyDescent="0.2">
      <c r="A2941" s="49"/>
      <c r="B2941" s="49"/>
      <c r="C2941" s="49"/>
      <c r="D2941" s="49"/>
      <c r="E2941" s="49"/>
    </row>
    <row r="2942" spans="1:5" x14ac:dyDescent="0.2">
      <c r="A2942" s="49"/>
      <c r="B2942" s="49"/>
      <c r="C2942" s="49"/>
      <c r="D2942" s="49"/>
      <c r="E2942" s="49"/>
    </row>
    <row r="2943" spans="1:5" x14ac:dyDescent="0.2">
      <c r="A2943" s="49"/>
      <c r="B2943" s="49"/>
      <c r="C2943" s="49"/>
      <c r="D2943" s="49"/>
      <c r="E2943" s="49"/>
    </row>
    <row r="2944" spans="1:5" x14ac:dyDescent="0.2">
      <c r="A2944" s="49"/>
      <c r="B2944" s="49"/>
      <c r="C2944" s="49"/>
      <c r="D2944" s="49"/>
      <c r="E2944" s="49"/>
    </row>
    <row r="2945" spans="1:5" x14ac:dyDescent="0.2">
      <c r="A2945" s="49"/>
      <c r="B2945" s="49"/>
      <c r="C2945" s="49"/>
      <c r="D2945" s="49"/>
      <c r="E2945" s="49"/>
    </row>
    <row r="2946" spans="1:5" x14ac:dyDescent="0.2">
      <c r="A2946" s="49"/>
      <c r="B2946" s="49"/>
      <c r="C2946" s="49"/>
      <c r="D2946" s="49"/>
      <c r="E2946" s="49"/>
    </row>
    <row r="2947" spans="1:5" x14ac:dyDescent="0.2">
      <c r="A2947" s="49"/>
      <c r="B2947" s="49"/>
      <c r="C2947" s="49"/>
      <c r="D2947" s="49"/>
      <c r="E2947" s="49"/>
    </row>
    <row r="2948" spans="1:5" x14ac:dyDescent="0.2">
      <c r="A2948" s="49"/>
      <c r="B2948" s="49"/>
      <c r="C2948" s="49"/>
      <c r="D2948" s="49"/>
      <c r="E2948" s="49"/>
    </row>
    <row r="2949" spans="1:5" x14ac:dyDescent="0.2">
      <c r="A2949" s="49"/>
      <c r="B2949" s="49"/>
      <c r="C2949" s="49"/>
      <c r="D2949" s="49"/>
      <c r="E2949" s="49"/>
    </row>
    <row r="2950" spans="1:5" x14ac:dyDescent="0.2">
      <c r="A2950" s="49"/>
      <c r="B2950" s="49"/>
      <c r="C2950" s="49"/>
      <c r="D2950" s="49"/>
      <c r="E2950" s="49"/>
    </row>
    <row r="2951" spans="1:5" x14ac:dyDescent="0.2">
      <c r="A2951" s="49"/>
      <c r="B2951" s="49"/>
      <c r="C2951" s="49"/>
      <c r="D2951" s="49"/>
      <c r="E2951" s="49"/>
    </row>
    <row r="2952" spans="1:5" x14ac:dyDescent="0.2">
      <c r="A2952" s="49"/>
      <c r="B2952" s="49"/>
      <c r="C2952" s="49"/>
      <c r="D2952" s="49"/>
      <c r="E2952" s="49"/>
    </row>
    <row r="2953" spans="1:5" x14ac:dyDescent="0.2">
      <c r="A2953" s="49"/>
      <c r="B2953" s="49"/>
      <c r="C2953" s="49"/>
      <c r="D2953" s="49"/>
      <c r="E2953" s="49"/>
    </row>
    <row r="2954" spans="1:5" x14ac:dyDescent="0.2">
      <c r="A2954" s="49"/>
      <c r="B2954" s="49"/>
      <c r="C2954" s="49"/>
      <c r="D2954" s="49"/>
      <c r="E2954" s="49"/>
    </row>
    <row r="2955" spans="1:5" x14ac:dyDescent="0.2">
      <c r="A2955" s="49"/>
      <c r="B2955" s="49"/>
      <c r="C2955" s="49"/>
      <c r="D2955" s="49"/>
      <c r="E2955" s="49"/>
    </row>
    <row r="2956" spans="1:5" x14ac:dyDescent="0.2">
      <c r="A2956" s="49"/>
      <c r="B2956" s="49"/>
      <c r="C2956" s="49"/>
      <c r="D2956" s="49"/>
      <c r="E2956" s="49"/>
    </row>
    <row r="2957" spans="1:5" x14ac:dyDescent="0.2">
      <c r="A2957" s="49"/>
      <c r="B2957" s="49"/>
      <c r="C2957" s="49"/>
      <c r="D2957" s="49"/>
      <c r="E2957" s="49"/>
    </row>
    <row r="2958" spans="1:5" x14ac:dyDescent="0.2">
      <c r="A2958" s="49"/>
      <c r="B2958" s="49"/>
      <c r="C2958" s="49"/>
      <c r="D2958" s="49"/>
      <c r="E2958" s="49"/>
    </row>
    <row r="2959" spans="1:5" x14ac:dyDescent="0.2">
      <c r="A2959" s="49"/>
      <c r="B2959" s="49"/>
      <c r="C2959" s="49"/>
      <c r="D2959" s="49"/>
      <c r="E2959" s="49"/>
    </row>
    <row r="2960" spans="1:5" x14ac:dyDescent="0.2">
      <c r="A2960" s="49"/>
      <c r="B2960" s="49"/>
      <c r="C2960" s="49"/>
      <c r="D2960" s="49"/>
      <c r="E2960" s="49"/>
    </row>
    <row r="2961" spans="1:5" x14ac:dyDescent="0.2">
      <c r="A2961" s="49"/>
      <c r="B2961" s="49"/>
      <c r="C2961" s="49"/>
      <c r="D2961" s="49"/>
      <c r="E2961" s="49"/>
    </row>
    <row r="2962" spans="1:5" x14ac:dyDescent="0.2">
      <c r="A2962" s="49"/>
      <c r="B2962" s="49"/>
      <c r="C2962" s="49"/>
      <c r="D2962" s="49"/>
      <c r="E2962" s="49"/>
    </row>
    <row r="2963" spans="1:5" x14ac:dyDescent="0.2">
      <c r="A2963" s="49"/>
      <c r="B2963" s="49"/>
      <c r="C2963" s="49"/>
      <c r="D2963" s="49"/>
      <c r="E2963" s="49"/>
    </row>
    <row r="2964" spans="1:5" x14ac:dyDescent="0.2">
      <c r="A2964" s="49"/>
      <c r="B2964" s="49"/>
      <c r="C2964" s="49"/>
      <c r="D2964" s="49"/>
      <c r="E2964" s="49"/>
    </row>
    <row r="2965" spans="1:5" x14ac:dyDescent="0.2">
      <c r="A2965" s="49"/>
      <c r="B2965" s="49"/>
      <c r="C2965" s="49"/>
      <c r="D2965" s="49"/>
      <c r="E2965" s="49"/>
    </row>
    <row r="2966" spans="1:5" x14ac:dyDescent="0.2">
      <c r="A2966" s="49"/>
      <c r="B2966" s="49"/>
      <c r="C2966" s="49"/>
      <c r="D2966" s="49"/>
      <c r="E2966" s="49"/>
    </row>
    <row r="2967" spans="1:5" x14ac:dyDescent="0.2">
      <c r="A2967" s="49"/>
      <c r="B2967" s="49"/>
      <c r="C2967" s="49"/>
      <c r="D2967" s="49"/>
      <c r="E2967" s="49"/>
    </row>
    <row r="2968" spans="1:5" x14ac:dyDescent="0.2">
      <c r="A2968" s="49"/>
      <c r="B2968" s="49"/>
      <c r="C2968" s="49"/>
      <c r="D2968" s="49"/>
      <c r="E2968" s="49"/>
    </row>
    <row r="2969" spans="1:5" x14ac:dyDescent="0.2">
      <c r="A2969" s="49"/>
      <c r="B2969" s="49"/>
      <c r="C2969" s="49"/>
      <c r="D2969" s="49"/>
      <c r="E2969" s="49"/>
    </row>
    <row r="2970" spans="1:5" x14ac:dyDescent="0.2">
      <c r="A2970" s="49"/>
      <c r="B2970" s="49"/>
      <c r="C2970" s="49"/>
      <c r="D2970" s="49"/>
      <c r="E2970" s="49"/>
    </row>
    <row r="2971" spans="1:5" x14ac:dyDescent="0.2">
      <c r="A2971" s="49"/>
      <c r="B2971" s="49"/>
      <c r="C2971" s="49"/>
      <c r="D2971" s="49"/>
      <c r="E2971" s="49"/>
    </row>
    <row r="2972" spans="1:5" x14ac:dyDescent="0.2">
      <c r="A2972" s="49"/>
      <c r="B2972" s="49"/>
      <c r="C2972" s="49"/>
      <c r="D2972" s="49"/>
      <c r="E2972" s="49"/>
    </row>
    <row r="2973" spans="1:5" x14ac:dyDescent="0.2">
      <c r="A2973" s="49"/>
      <c r="B2973" s="49"/>
      <c r="C2973" s="49"/>
      <c r="D2973" s="49"/>
      <c r="E2973" s="49"/>
    </row>
    <row r="2974" spans="1:5" x14ac:dyDescent="0.2">
      <c r="A2974" s="49"/>
      <c r="B2974" s="49"/>
      <c r="C2974" s="49"/>
      <c r="D2974" s="49"/>
      <c r="E2974" s="49"/>
    </row>
    <row r="2975" spans="1:5" x14ac:dyDescent="0.2">
      <c r="A2975" s="49"/>
      <c r="B2975" s="49"/>
      <c r="C2975" s="49"/>
      <c r="D2975" s="49"/>
      <c r="E2975" s="49"/>
    </row>
    <row r="2976" spans="1:5" x14ac:dyDescent="0.2">
      <c r="A2976" s="49"/>
      <c r="B2976" s="49"/>
      <c r="C2976" s="49"/>
      <c r="D2976" s="49"/>
      <c r="E2976" s="49"/>
    </row>
    <row r="2977" spans="1:5" x14ac:dyDescent="0.2">
      <c r="A2977" s="49"/>
      <c r="B2977" s="49"/>
      <c r="C2977" s="49"/>
      <c r="D2977" s="49"/>
      <c r="E2977" s="49"/>
    </row>
    <row r="2978" spans="1:5" x14ac:dyDescent="0.2">
      <c r="A2978" s="49"/>
      <c r="B2978" s="49"/>
      <c r="C2978" s="49"/>
      <c r="D2978" s="49"/>
      <c r="E2978" s="49"/>
    </row>
    <row r="2979" spans="1:5" x14ac:dyDescent="0.2">
      <c r="A2979" s="49"/>
      <c r="B2979" s="49"/>
      <c r="C2979" s="49"/>
      <c r="D2979" s="49"/>
      <c r="E2979" s="49"/>
    </row>
    <row r="2980" spans="1:5" x14ac:dyDescent="0.2">
      <c r="A2980" s="49"/>
      <c r="B2980" s="49"/>
      <c r="C2980" s="49"/>
      <c r="D2980" s="49"/>
      <c r="E2980" s="49"/>
    </row>
    <row r="2981" spans="1:5" x14ac:dyDescent="0.2">
      <c r="A2981" s="49"/>
      <c r="B2981" s="49"/>
      <c r="C2981" s="49"/>
      <c r="D2981" s="49"/>
      <c r="E2981" s="49"/>
    </row>
    <row r="2982" spans="1:5" x14ac:dyDescent="0.2">
      <c r="A2982" s="49"/>
      <c r="B2982" s="49"/>
      <c r="C2982" s="49"/>
      <c r="D2982" s="49"/>
      <c r="E2982" s="49"/>
    </row>
    <row r="2983" spans="1:5" x14ac:dyDescent="0.2">
      <c r="A2983" s="49"/>
      <c r="B2983" s="49"/>
      <c r="C2983" s="49"/>
      <c r="D2983" s="49"/>
      <c r="E2983" s="49"/>
    </row>
    <row r="2984" spans="1:5" x14ac:dyDescent="0.2">
      <c r="A2984" s="49"/>
      <c r="B2984" s="49"/>
      <c r="C2984" s="49"/>
      <c r="D2984" s="49"/>
      <c r="E2984" s="49"/>
    </row>
    <row r="2985" spans="1:5" x14ac:dyDescent="0.2">
      <c r="A2985" s="49"/>
      <c r="B2985" s="49"/>
      <c r="C2985" s="49"/>
      <c r="D2985" s="49"/>
      <c r="E2985" s="49"/>
    </row>
    <row r="2986" spans="1:5" x14ac:dyDescent="0.2">
      <c r="A2986" s="49"/>
      <c r="B2986" s="49"/>
      <c r="C2986" s="49"/>
      <c r="D2986" s="49"/>
      <c r="E2986" s="49"/>
    </row>
    <row r="2987" spans="1:5" x14ac:dyDescent="0.2">
      <c r="A2987" s="49"/>
      <c r="B2987" s="49"/>
      <c r="C2987" s="49"/>
      <c r="D2987" s="49"/>
      <c r="E2987" s="49"/>
    </row>
    <row r="2988" spans="1:5" x14ac:dyDescent="0.2">
      <c r="A2988" s="49"/>
      <c r="B2988" s="49"/>
      <c r="C2988" s="49"/>
      <c r="D2988" s="49"/>
      <c r="E2988" s="49"/>
    </row>
    <row r="2989" spans="1:5" x14ac:dyDescent="0.2">
      <c r="A2989" s="49"/>
      <c r="B2989" s="49"/>
      <c r="C2989" s="49"/>
      <c r="D2989" s="49"/>
      <c r="E2989" s="49"/>
    </row>
    <row r="2990" spans="1:5" x14ac:dyDescent="0.2">
      <c r="A2990" s="49"/>
      <c r="B2990" s="49"/>
      <c r="C2990" s="49"/>
      <c r="D2990" s="49"/>
      <c r="E2990" s="49"/>
    </row>
    <row r="2991" spans="1:5" x14ac:dyDescent="0.2">
      <c r="A2991" s="49"/>
      <c r="B2991" s="49"/>
      <c r="C2991" s="49"/>
      <c r="D2991" s="49"/>
      <c r="E2991" s="49"/>
    </row>
    <row r="2992" spans="1:5" x14ac:dyDescent="0.2">
      <c r="A2992" s="49"/>
      <c r="B2992" s="49"/>
      <c r="C2992" s="49"/>
      <c r="D2992" s="49"/>
      <c r="E2992" s="49"/>
    </row>
    <row r="2993" spans="1:5" x14ac:dyDescent="0.2">
      <c r="A2993" s="49"/>
      <c r="B2993" s="49"/>
      <c r="C2993" s="49"/>
      <c r="D2993" s="49"/>
      <c r="E2993" s="49"/>
    </row>
    <row r="2994" spans="1:5" x14ac:dyDescent="0.2">
      <c r="A2994" s="49"/>
      <c r="B2994" s="49"/>
      <c r="C2994" s="49"/>
      <c r="D2994" s="49"/>
      <c r="E2994" s="49"/>
    </row>
    <row r="2995" spans="1:5" x14ac:dyDescent="0.2">
      <c r="A2995" s="49"/>
      <c r="B2995" s="49"/>
      <c r="C2995" s="49"/>
      <c r="D2995" s="49"/>
      <c r="E2995" s="49"/>
    </row>
    <row r="2996" spans="1:5" x14ac:dyDescent="0.2">
      <c r="A2996" s="49"/>
      <c r="B2996" s="49"/>
      <c r="C2996" s="49"/>
      <c r="D2996" s="49"/>
      <c r="E2996" s="49"/>
    </row>
    <row r="2997" spans="1:5" x14ac:dyDescent="0.2">
      <c r="A2997" s="49"/>
      <c r="B2997" s="49"/>
      <c r="C2997" s="49"/>
      <c r="D2997" s="49"/>
      <c r="E2997" s="49"/>
    </row>
    <row r="2998" spans="1:5" x14ac:dyDescent="0.2">
      <c r="A2998" s="49"/>
      <c r="B2998" s="49"/>
      <c r="C2998" s="49"/>
      <c r="D2998" s="49"/>
      <c r="E2998" s="49"/>
    </row>
    <row r="2999" spans="1:5" x14ac:dyDescent="0.2">
      <c r="A2999" s="49"/>
      <c r="B2999" s="49"/>
      <c r="C2999" s="49"/>
      <c r="D2999" s="49"/>
      <c r="E2999" s="49"/>
    </row>
    <row r="3000" spans="1:5" x14ac:dyDescent="0.2">
      <c r="A3000" s="49"/>
      <c r="B3000" s="49"/>
      <c r="C3000" s="49"/>
      <c r="D3000" s="49"/>
      <c r="E3000" s="49"/>
    </row>
    <row r="3001" spans="1:5" x14ac:dyDescent="0.2">
      <c r="A3001" s="49"/>
      <c r="B3001" s="49"/>
      <c r="C3001" s="49"/>
      <c r="D3001" s="49"/>
      <c r="E3001" s="49"/>
    </row>
    <row r="3002" spans="1:5" x14ac:dyDescent="0.2">
      <c r="A3002" s="49"/>
      <c r="B3002" s="49"/>
      <c r="C3002" s="49"/>
      <c r="D3002" s="49"/>
      <c r="E3002" s="49"/>
    </row>
    <row r="3003" spans="1:5" x14ac:dyDescent="0.2">
      <c r="A3003" s="49"/>
      <c r="B3003" s="49"/>
      <c r="C3003" s="49"/>
      <c r="D3003" s="49"/>
      <c r="E3003" s="49"/>
    </row>
    <row r="3004" spans="1:5" x14ac:dyDescent="0.2">
      <c r="A3004" s="49"/>
      <c r="B3004" s="49"/>
      <c r="C3004" s="49"/>
      <c r="D3004" s="49"/>
      <c r="E3004" s="49"/>
    </row>
    <row r="3005" spans="1:5" x14ac:dyDescent="0.2">
      <c r="A3005" s="49"/>
      <c r="B3005" s="49"/>
      <c r="C3005" s="49"/>
      <c r="D3005" s="49"/>
      <c r="E3005" s="49"/>
    </row>
    <row r="3006" spans="1:5" x14ac:dyDescent="0.2">
      <c r="A3006" s="49"/>
      <c r="B3006" s="49"/>
      <c r="C3006" s="49"/>
      <c r="D3006" s="49"/>
      <c r="E3006" s="49"/>
    </row>
    <row r="3007" spans="1:5" x14ac:dyDescent="0.2">
      <c r="A3007" s="49"/>
      <c r="B3007" s="49"/>
      <c r="C3007" s="49"/>
      <c r="D3007" s="49"/>
      <c r="E3007" s="49"/>
    </row>
    <row r="3008" spans="1:5" x14ac:dyDescent="0.2">
      <c r="A3008" s="49"/>
      <c r="B3008" s="49"/>
      <c r="C3008" s="49"/>
      <c r="D3008" s="49"/>
      <c r="E3008" s="49"/>
    </row>
    <row r="3009" spans="1:5" x14ac:dyDescent="0.2">
      <c r="A3009" s="49"/>
      <c r="B3009" s="49"/>
      <c r="C3009" s="49"/>
      <c r="D3009" s="49"/>
      <c r="E3009" s="49"/>
    </row>
    <row r="3010" spans="1:5" x14ac:dyDescent="0.2">
      <c r="A3010" s="49"/>
      <c r="B3010" s="49"/>
      <c r="C3010" s="49"/>
      <c r="D3010" s="49"/>
      <c r="E3010" s="49"/>
    </row>
    <row r="3011" spans="1:5" x14ac:dyDescent="0.2">
      <c r="A3011" s="49"/>
      <c r="B3011" s="49"/>
      <c r="C3011" s="49"/>
      <c r="D3011" s="49"/>
      <c r="E3011" s="49"/>
    </row>
    <row r="3012" spans="1:5" x14ac:dyDescent="0.2">
      <c r="A3012" s="49"/>
      <c r="B3012" s="49"/>
      <c r="C3012" s="49"/>
      <c r="D3012" s="49"/>
      <c r="E3012" s="49"/>
    </row>
    <row r="3013" spans="1:5" x14ac:dyDescent="0.2">
      <c r="A3013" s="49"/>
      <c r="B3013" s="49"/>
      <c r="C3013" s="49"/>
      <c r="D3013" s="49"/>
      <c r="E3013" s="49"/>
    </row>
    <row r="3014" spans="1:5" x14ac:dyDescent="0.2">
      <c r="A3014" s="49"/>
      <c r="B3014" s="49"/>
      <c r="C3014" s="49"/>
      <c r="D3014" s="49"/>
      <c r="E3014" s="49"/>
    </row>
    <row r="3015" spans="1:5" x14ac:dyDescent="0.2">
      <c r="A3015" s="49"/>
      <c r="B3015" s="49"/>
      <c r="C3015" s="49"/>
      <c r="D3015" s="49"/>
      <c r="E3015" s="49"/>
    </row>
    <row r="3016" spans="1:5" x14ac:dyDescent="0.2">
      <c r="A3016" s="49"/>
      <c r="B3016" s="49"/>
      <c r="C3016" s="49"/>
      <c r="D3016" s="49"/>
      <c r="E3016" s="49"/>
    </row>
    <row r="3017" spans="1:5" x14ac:dyDescent="0.2">
      <c r="A3017" s="49"/>
      <c r="B3017" s="49"/>
      <c r="C3017" s="49"/>
      <c r="D3017" s="49"/>
      <c r="E3017" s="49"/>
    </row>
    <row r="3018" spans="1:5" x14ac:dyDescent="0.2">
      <c r="A3018" s="49"/>
      <c r="B3018" s="49"/>
      <c r="C3018" s="49"/>
      <c r="D3018" s="49"/>
      <c r="E3018" s="49"/>
    </row>
    <row r="3019" spans="1:5" x14ac:dyDescent="0.2">
      <c r="A3019" s="49"/>
      <c r="B3019" s="49"/>
      <c r="C3019" s="49"/>
      <c r="D3019" s="49"/>
      <c r="E3019" s="49"/>
    </row>
    <row r="3020" spans="1:5" x14ac:dyDescent="0.2">
      <c r="A3020" s="49"/>
      <c r="B3020" s="49"/>
      <c r="C3020" s="49"/>
      <c r="D3020" s="49"/>
      <c r="E3020" s="49"/>
    </row>
    <row r="3021" spans="1:5" x14ac:dyDescent="0.2">
      <c r="A3021" s="49"/>
      <c r="B3021" s="49"/>
      <c r="C3021" s="49"/>
      <c r="D3021" s="49"/>
      <c r="E3021" s="49"/>
    </row>
    <row r="3022" spans="1:5" x14ac:dyDescent="0.2">
      <c r="A3022" s="49"/>
      <c r="B3022" s="49"/>
      <c r="C3022" s="49"/>
      <c r="D3022" s="49"/>
      <c r="E3022" s="49"/>
    </row>
    <row r="3023" spans="1:5" x14ac:dyDescent="0.2">
      <c r="A3023" s="49"/>
      <c r="B3023" s="49"/>
      <c r="C3023" s="49"/>
      <c r="D3023" s="49"/>
      <c r="E3023" s="49"/>
    </row>
    <row r="3024" spans="1:5" x14ac:dyDescent="0.2">
      <c r="A3024" s="49"/>
      <c r="B3024" s="49"/>
      <c r="C3024" s="49"/>
      <c r="D3024" s="49"/>
      <c r="E3024" s="49"/>
    </row>
    <row r="3025" spans="1:5" x14ac:dyDescent="0.2">
      <c r="A3025" s="49"/>
      <c r="B3025" s="49"/>
      <c r="C3025" s="49"/>
      <c r="D3025" s="49"/>
      <c r="E3025" s="49"/>
    </row>
    <row r="3026" spans="1:5" x14ac:dyDescent="0.2">
      <c r="A3026" s="49"/>
      <c r="B3026" s="49"/>
      <c r="C3026" s="49"/>
      <c r="D3026" s="49"/>
      <c r="E3026" s="49"/>
    </row>
    <row r="3027" spans="1:5" x14ac:dyDescent="0.2">
      <c r="A3027" s="49"/>
      <c r="B3027" s="49"/>
      <c r="C3027" s="49"/>
      <c r="D3027" s="49"/>
      <c r="E3027" s="49"/>
    </row>
    <row r="3028" spans="1:5" x14ac:dyDescent="0.2">
      <c r="A3028" s="49"/>
      <c r="B3028" s="49"/>
      <c r="C3028" s="49"/>
      <c r="D3028" s="49"/>
      <c r="E3028" s="49"/>
    </row>
    <row r="3029" spans="1:5" x14ac:dyDescent="0.2">
      <c r="A3029" s="49"/>
      <c r="B3029" s="49"/>
      <c r="C3029" s="49"/>
      <c r="D3029" s="49"/>
      <c r="E3029" s="49"/>
    </row>
    <row r="3030" spans="1:5" x14ac:dyDescent="0.2">
      <c r="A3030" s="49"/>
      <c r="B3030" s="49"/>
      <c r="C3030" s="49"/>
      <c r="D3030" s="49"/>
      <c r="E3030" s="49"/>
    </row>
    <row r="3031" spans="1:5" x14ac:dyDescent="0.2">
      <c r="A3031" s="49"/>
      <c r="B3031" s="49"/>
      <c r="C3031" s="49"/>
      <c r="D3031" s="49"/>
      <c r="E3031" s="49"/>
    </row>
    <row r="3032" spans="1:5" x14ac:dyDescent="0.2">
      <c r="A3032" s="49"/>
      <c r="B3032" s="49"/>
      <c r="C3032" s="49"/>
      <c r="D3032" s="49"/>
      <c r="E3032" s="49"/>
    </row>
    <row r="3033" spans="1:5" x14ac:dyDescent="0.2">
      <c r="A3033" s="49"/>
      <c r="B3033" s="49"/>
      <c r="C3033" s="49"/>
      <c r="D3033" s="49"/>
      <c r="E3033" s="49"/>
    </row>
    <row r="3034" spans="1:5" x14ac:dyDescent="0.2">
      <c r="A3034" s="49"/>
      <c r="B3034" s="49"/>
      <c r="C3034" s="49"/>
      <c r="D3034" s="49"/>
      <c r="E3034" s="49"/>
    </row>
    <row r="3035" spans="1:5" x14ac:dyDescent="0.2">
      <c r="A3035" s="49"/>
      <c r="B3035" s="49"/>
      <c r="C3035" s="49"/>
      <c r="D3035" s="49"/>
      <c r="E3035" s="49"/>
    </row>
    <row r="3036" spans="1:5" x14ac:dyDescent="0.2">
      <c r="A3036" s="49"/>
      <c r="B3036" s="49"/>
      <c r="C3036" s="49"/>
      <c r="D3036" s="49"/>
      <c r="E3036" s="49"/>
    </row>
    <row r="3037" spans="1:5" x14ac:dyDescent="0.2">
      <c r="A3037" s="49"/>
      <c r="B3037" s="49"/>
      <c r="C3037" s="49"/>
      <c r="D3037" s="49"/>
      <c r="E3037" s="49"/>
    </row>
    <row r="3038" spans="1:5" x14ac:dyDescent="0.2">
      <c r="A3038" s="49"/>
      <c r="B3038" s="49"/>
      <c r="C3038" s="49"/>
      <c r="D3038" s="49"/>
      <c r="E3038" s="49"/>
    </row>
    <row r="3039" spans="1:5" x14ac:dyDescent="0.2">
      <c r="A3039" s="49"/>
      <c r="B3039" s="49"/>
      <c r="C3039" s="49"/>
      <c r="D3039" s="49"/>
      <c r="E3039" s="49"/>
    </row>
    <row r="3040" spans="1:5" x14ac:dyDescent="0.2">
      <c r="A3040" s="49"/>
      <c r="B3040" s="49"/>
      <c r="C3040" s="49"/>
      <c r="D3040" s="49"/>
      <c r="E3040" s="49"/>
    </row>
    <row r="3041" spans="1:5" x14ac:dyDescent="0.2">
      <c r="A3041" s="49"/>
      <c r="B3041" s="49"/>
      <c r="C3041" s="49"/>
      <c r="D3041" s="49"/>
      <c r="E3041" s="49"/>
    </row>
    <row r="3042" spans="1:5" x14ac:dyDescent="0.2">
      <c r="A3042" s="49"/>
      <c r="B3042" s="49"/>
      <c r="C3042" s="49"/>
      <c r="D3042" s="49"/>
      <c r="E3042" s="49"/>
    </row>
    <row r="3043" spans="1:5" x14ac:dyDescent="0.2">
      <c r="A3043" s="49"/>
      <c r="B3043" s="49"/>
      <c r="C3043" s="49"/>
      <c r="D3043" s="49"/>
      <c r="E3043" s="49"/>
    </row>
    <row r="3044" spans="1:5" x14ac:dyDescent="0.2">
      <c r="A3044" s="49"/>
      <c r="B3044" s="49"/>
      <c r="C3044" s="49"/>
      <c r="D3044" s="49"/>
      <c r="E3044" s="49"/>
    </row>
    <row r="3045" spans="1:5" x14ac:dyDescent="0.2">
      <c r="A3045" s="49"/>
      <c r="B3045" s="49"/>
      <c r="C3045" s="49"/>
      <c r="D3045" s="49"/>
      <c r="E3045" s="49"/>
    </row>
    <row r="3046" spans="1:5" x14ac:dyDescent="0.2">
      <c r="A3046" s="49"/>
      <c r="B3046" s="49"/>
      <c r="C3046" s="49"/>
      <c r="D3046" s="49"/>
      <c r="E3046" s="49"/>
    </row>
    <row r="3047" spans="1:5" x14ac:dyDescent="0.2">
      <c r="A3047" s="49"/>
      <c r="B3047" s="49"/>
      <c r="C3047" s="49"/>
      <c r="D3047" s="49"/>
      <c r="E3047" s="49"/>
    </row>
    <row r="3048" spans="1:5" x14ac:dyDescent="0.2">
      <c r="A3048" s="49"/>
      <c r="B3048" s="49"/>
      <c r="C3048" s="49"/>
      <c r="D3048" s="49"/>
      <c r="E3048" s="49"/>
    </row>
    <row r="3049" spans="1:5" x14ac:dyDescent="0.2">
      <c r="A3049" s="49"/>
      <c r="B3049" s="49"/>
      <c r="C3049" s="49"/>
      <c r="D3049" s="49"/>
      <c r="E3049" s="49"/>
    </row>
    <row r="3050" spans="1:5" x14ac:dyDescent="0.2">
      <c r="A3050" s="49"/>
      <c r="B3050" s="49"/>
      <c r="C3050" s="49"/>
      <c r="D3050" s="49"/>
      <c r="E3050" s="49"/>
    </row>
    <row r="3051" spans="1:5" x14ac:dyDescent="0.2">
      <c r="A3051" s="49"/>
      <c r="B3051" s="49"/>
      <c r="C3051" s="49"/>
      <c r="D3051" s="49"/>
      <c r="E3051" s="49"/>
    </row>
    <row r="3052" spans="1:5" x14ac:dyDescent="0.2">
      <c r="A3052" s="49"/>
      <c r="B3052" s="49"/>
      <c r="C3052" s="49"/>
      <c r="D3052" s="49"/>
      <c r="E3052" s="49"/>
    </row>
    <row r="3053" spans="1:5" x14ac:dyDescent="0.2">
      <c r="A3053" s="49"/>
      <c r="B3053" s="49"/>
      <c r="C3053" s="49"/>
      <c r="D3053" s="49"/>
      <c r="E3053" s="49"/>
    </row>
    <row r="3054" spans="1:5" x14ac:dyDescent="0.2">
      <c r="A3054" s="49"/>
      <c r="B3054" s="49"/>
      <c r="C3054" s="49"/>
      <c r="D3054" s="49"/>
      <c r="E3054" s="49"/>
    </row>
    <row r="3055" spans="1:5" x14ac:dyDescent="0.2">
      <c r="A3055" s="49"/>
      <c r="B3055" s="49"/>
      <c r="C3055" s="49"/>
      <c r="D3055" s="49"/>
      <c r="E3055" s="49"/>
    </row>
    <row r="3056" spans="1:5" x14ac:dyDescent="0.2">
      <c r="A3056" s="49"/>
      <c r="B3056" s="49"/>
      <c r="C3056" s="49"/>
      <c r="D3056" s="49"/>
      <c r="E3056" s="49"/>
    </row>
    <row r="3057" spans="1:5" x14ac:dyDescent="0.2">
      <c r="A3057" s="49"/>
      <c r="B3057" s="49"/>
      <c r="C3057" s="49"/>
      <c r="D3057" s="49"/>
      <c r="E3057" s="49"/>
    </row>
    <row r="3058" spans="1:5" x14ac:dyDescent="0.2">
      <c r="A3058" s="49"/>
      <c r="B3058" s="49"/>
      <c r="C3058" s="49"/>
      <c r="D3058" s="49"/>
      <c r="E3058" s="49"/>
    </row>
    <row r="3059" spans="1:5" x14ac:dyDescent="0.2">
      <c r="A3059" s="49"/>
      <c r="B3059" s="49"/>
      <c r="C3059" s="49"/>
      <c r="D3059" s="49"/>
      <c r="E3059" s="49"/>
    </row>
    <row r="3060" spans="1:5" x14ac:dyDescent="0.2">
      <c r="A3060" s="49"/>
      <c r="B3060" s="49"/>
      <c r="C3060" s="49"/>
      <c r="D3060" s="49"/>
      <c r="E3060" s="49"/>
    </row>
    <row r="3061" spans="1:5" x14ac:dyDescent="0.2">
      <c r="A3061" s="49"/>
      <c r="B3061" s="49"/>
      <c r="C3061" s="49"/>
      <c r="D3061" s="49"/>
      <c r="E3061" s="49"/>
    </row>
    <row r="3062" spans="1:5" x14ac:dyDescent="0.2">
      <c r="A3062" s="49"/>
      <c r="B3062" s="49"/>
      <c r="C3062" s="49"/>
      <c r="D3062" s="49"/>
      <c r="E3062" s="49"/>
    </row>
    <row r="3063" spans="1:5" x14ac:dyDescent="0.2">
      <c r="A3063" s="49"/>
      <c r="B3063" s="49"/>
      <c r="C3063" s="49"/>
      <c r="D3063" s="49"/>
      <c r="E3063" s="49"/>
    </row>
    <row r="3064" spans="1:5" x14ac:dyDescent="0.2">
      <c r="A3064" s="49"/>
      <c r="B3064" s="49"/>
      <c r="C3064" s="49"/>
      <c r="D3064" s="49"/>
      <c r="E3064" s="49"/>
    </row>
    <row r="3065" spans="1:5" x14ac:dyDescent="0.2">
      <c r="A3065" s="49"/>
      <c r="B3065" s="49"/>
      <c r="C3065" s="49"/>
      <c r="D3065" s="49"/>
      <c r="E3065" s="49"/>
    </row>
    <row r="3066" spans="1:5" x14ac:dyDescent="0.2">
      <c r="A3066" s="49"/>
      <c r="B3066" s="49"/>
      <c r="C3066" s="49"/>
      <c r="D3066" s="49"/>
      <c r="E3066" s="49"/>
    </row>
    <row r="3067" spans="1:5" x14ac:dyDescent="0.2">
      <c r="A3067" s="49"/>
      <c r="B3067" s="49"/>
      <c r="C3067" s="49"/>
      <c r="D3067" s="49"/>
      <c r="E3067" s="49"/>
    </row>
    <row r="3068" spans="1:5" x14ac:dyDescent="0.2">
      <c r="A3068" s="49"/>
      <c r="B3068" s="49"/>
      <c r="C3068" s="49"/>
      <c r="D3068" s="49"/>
      <c r="E3068" s="49"/>
    </row>
    <row r="3069" spans="1:5" x14ac:dyDescent="0.2">
      <c r="A3069" s="49"/>
      <c r="B3069" s="49"/>
      <c r="C3069" s="49"/>
      <c r="D3069" s="49"/>
      <c r="E3069" s="49"/>
    </row>
    <row r="3070" spans="1:5" x14ac:dyDescent="0.2">
      <c r="A3070" s="49"/>
      <c r="B3070" s="49"/>
      <c r="C3070" s="49"/>
      <c r="D3070" s="49"/>
      <c r="E3070" s="49"/>
    </row>
    <row r="3071" spans="1:5" x14ac:dyDescent="0.2">
      <c r="A3071" s="49"/>
      <c r="B3071" s="49"/>
      <c r="C3071" s="49"/>
      <c r="D3071" s="49"/>
      <c r="E3071" s="49"/>
    </row>
    <row r="3072" spans="1:5" x14ac:dyDescent="0.2">
      <c r="A3072" s="49"/>
      <c r="B3072" s="49"/>
      <c r="C3072" s="49"/>
      <c r="D3072" s="49"/>
      <c r="E3072" s="49"/>
    </row>
    <row r="3073" spans="1:5" x14ac:dyDescent="0.2">
      <c r="A3073" s="49"/>
      <c r="B3073" s="49"/>
      <c r="C3073" s="49"/>
      <c r="D3073" s="49"/>
      <c r="E3073" s="49"/>
    </row>
    <row r="3074" spans="1:5" x14ac:dyDescent="0.2">
      <c r="A3074" s="49"/>
      <c r="B3074" s="49"/>
      <c r="C3074" s="49"/>
      <c r="D3074" s="49"/>
      <c r="E3074" s="49"/>
    </row>
    <row r="3075" spans="1:5" x14ac:dyDescent="0.2">
      <c r="A3075" s="49"/>
      <c r="B3075" s="49"/>
      <c r="C3075" s="49"/>
      <c r="D3075" s="49"/>
      <c r="E3075" s="49"/>
    </row>
    <row r="3076" spans="1:5" x14ac:dyDescent="0.2">
      <c r="A3076" s="49"/>
      <c r="B3076" s="49"/>
      <c r="C3076" s="49"/>
      <c r="D3076" s="49"/>
      <c r="E3076" s="49"/>
    </row>
    <row r="3077" spans="1:5" x14ac:dyDescent="0.2">
      <c r="A3077" s="49"/>
      <c r="B3077" s="49"/>
      <c r="C3077" s="49"/>
      <c r="D3077" s="49"/>
      <c r="E3077" s="49"/>
    </row>
    <row r="3078" spans="1:5" x14ac:dyDescent="0.2">
      <c r="A3078" s="49"/>
      <c r="B3078" s="49"/>
      <c r="C3078" s="49"/>
      <c r="D3078" s="49"/>
      <c r="E3078" s="49"/>
    </row>
    <row r="3079" spans="1:5" x14ac:dyDescent="0.2">
      <c r="A3079" s="49"/>
      <c r="B3079" s="49"/>
      <c r="C3079" s="49"/>
      <c r="D3079" s="49"/>
      <c r="E3079" s="49"/>
    </row>
    <row r="3080" spans="1:5" x14ac:dyDescent="0.2">
      <c r="A3080" s="49"/>
      <c r="B3080" s="49"/>
      <c r="C3080" s="49"/>
      <c r="D3080" s="49"/>
      <c r="E3080" s="49"/>
    </row>
    <row r="3081" spans="1:5" x14ac:dyDescent="0.2">
      <c r="A3081" s="49"/>
      <c r="B3081" s="49"/>
      <c r="C3081" s="49"/>
      <c r="D3081" s="49"/>
      <c r="E3081" s="49"/>
    </row>
    <row r="3082" spans="1:5" x14ac:dyDescent="0.2">
      <c r="A3082" s="49"/>
      <c r="B3082" s="49"/>
      <c r="C3082" s="49"/>
      <c r="D3082" s="49"/>
      <c r="E3082" s="49"/>
    </row>
    <row r="3083" spans="1:5" x14ac:dyDescent="0.2">
      <c r="A3083" s="49"/>
      <c r="B3083" s="49"/>
      <c r="C3083" s="49"/>
      <c r="D3083" s="49"/>
      <c r="E3083" s="49"/>
    </row>
    <row r="3084" spans="1:5" x14ac:dyDescent="0.2">
      <c r="A3084" s="49"/>
      <c r="B3084" s="49"/>
      <c r="C3084" s="49"/>
      <c r="D3084" s="49"/>
      <c r="E3084" s="49"/>
    </row>
    <row r="3085" spans="1:5" x14ac:dyDescent="0.2">
      <c r="A3085" s="49"/>
      <c r="B3085" s="49"/>
      <c r="C3085" s="49"/>
      <c r="D3085" s="49"/>
      <c r="E3085" s="49"/>
    </row>
    <row r="3086" spans="1:5" x14ac:dyDescent="0.2">
      <c r="A3086" s="49"/>
      <c r="B3086" s="49"/>
      <c r="C3086" s="49"/>
      <c r="D3086" s="49"/>
      <c r="E3086" s="49"/>
    </row>
    <row r="3087" spans="1:5" x14ac:dyDescent="0.2">
      <c r="A3087" s="49"/>
      <c r="B3087" s="49"/>
      <c r="C3087" s="49"/>
      <c r="D3087" s="49"/>
      <c r="E3087" s="49"/>
    </row>
    <row r="3088" spans="1:5" x14ac:dyDescent="0.2">
      <c r="A3088" s="49"/>
      <c r="B3088" s="49"/>
      <c r="C3088" s="49"/>
      <c r="D3088" s="49"/>
      <c r="E3088" s="49"/>
    </row>
    <row r="3089" spans="1:5" x14ac:dyDescent="0.2">
      <c r="A3089" s="49"/>
      <c r="B3089" s="49"/>
      <c r="C3089" s="49"/>
      <c r="D3089" s="49"/>
      <c r="E3089" s="49"/>
    </row>
    <row r="3090" spans="1:5" x14ac:dyDescent="0.2">
      <c r="A3090" s="49"/>
      <c r="B3090" s="49"/>
      <c r="C3090" s="49"/>
      <c r="D3090" s="49"/>
      <c r="E3090" s="49"/>
    </row>
    <row r="3091" spans="1:5" x14ac:dyDescent="0.2">
      <c r="A3091" s="49"/>
      <c r="B3091" s="49"/>
      <c r="C3091" s="49"/>
      <c r="D3091" s="49"/>
      <c r="E3091" s="49"/>
    </row>
    <row r="3092" spans="1:5" x14ac:dyDescent="0.2">
      <c r="A3092" s="49"/>
      <c r="B3092" s="49"/>
      <c r="C3092" s="49"/>
      <c r="D3092" s="49"/>
      <c r="E3092" s="49"/>
    </row>
    <row r="3093" spans="1:5" x14ac:dyDescent="0.2">
      <c r="A3093" s="49"/>
      <c r="B3093" s="49"/>
      <c r="C3093" s="49"/>
      <c r="D3093" s="49"/>
      <c r="E3093" s="49"/>
    </row>
    <row r="3094" spans="1:5" x14ac:dyDescent="0.2">
      <c r="A3094" s="49"/>
      <c r="B3094" s="49"/>
      <c r="C3094" s="49"/>
      <c r="D3094" s="49"/>
      <c r="E3094" s="49"/>
    </row>
    <row r="3095" spans="1:5" x14ac:dyDescent="0.2">
      <c r="A3095" s="49"/>
      <c r="B3095" s="49"/>
      <c r="C3095" s="49"/>
      <c r="D3095" s="49"/>
      <c r="E3095" s="49"/>
    </row>
    <row r="3096" spans="1:5" x14ac:dyDescent="0.2">
      <c r="A3096" s="49"/>
      <c r="B3096" s="49"/>
      <c r="C3096" s="49"/>
      <c r="D3096" s="49"/>
      <c r="E3096" s="49"/>
    </row>
    <row r="3097" spans="1:5" x14ac:dyDescent="0.2">
      <c r="A3097" s="49"/>
      <c r="B3097" s="49"/>
      <c r="C3097" s="49"/>
      <c r="D3097" s="49"/>
      <c r="E3097" s="49"/>
    </row>
    <row r="3098" spans="1:5" x14ac:dyDescent="0.2">
      <c r="A3098" s="49"/>
      <c r="B3098" s="49"/>
      <c r="C3098" s="49"/>
      <c r="D3098" s="49"/>
      <c r="E3098" s="49"/>
    </row>
    <row r="3099" spans="1:5" x14ac:dyDescent="0.2">
      <c r="A3099" s="49"/>
      <c r="B3099" s="49"/>
      <c r="C3099" s="49"/>
      <c r="D3099" s="49"/>
      <c r="E3099" s="49"/>
    </row>
    <row r="3100" spans="1:5" x14ac:dyDescent="0.2">
      <c r="A3100" s="49"/>
      <c r="B3100" s="49"/>
      <c r="C3100" s="49"/>
      <c r="D3100" s="49"/>
      <c r="E3100" s="49"/>
    </row>
    <row r="3101" spans="1:5" x14ac:dyDescent="0.2">
      <c r="A3101" s="49"/>
      <c r="B3101" s="49"/>
      <c r="C3101" s="49"/>
      <c r="D3101" s="49"/>
      <c r="E3101" s="49"/>
    </row>
    <row r="3102" spans="1:5" x14ac:dyDescent="0.2">
      <c r="A3102" s="49"/>
      <c r="B3102" s="49"/>
      <c r="C3102" s="49"/>
      <c r="D3102" s="49"/>
      <c r="E3102" s="49"/>
    </row>
    <row r="3103" spans="1:5" x14ac:dyDescent="0.2">
      <c r="A3103" s="49"/>
      <c r="B3103" s="49"/>
      <c r="C3103" s="49"/>
      <c r="D3103" s="49"/>
      <c r="E3103" s="49"/>
    </row>
    <row r="3104" spans="1:5" x14ac:dyDescent="0.2">
      <c r="A3104" s="49"/>
      <c r="B3104" s="49"/>
      <c r="C3104" s="49"/>
      <c r="D3104" s="49"/>
      <c r="E3104" s="49"/>
    </row>
    <row r="3105" spans="1:5" x14ac:dyDescent="0.2">
      <c r="A3105" s="49"/>
      <c r="B3105" s="49"/>
      <c r="C3105" s="49"/>
      <c r="D3105" s="49"/>
      <c r="E3105" s="49"/>
    </row>
    <row r="3106" spans="1:5" x14ac:dyDescent="0.2">
      <c r="A3106" s="49"/>
      <c r="B3106" s="49"/>
      <c r="C3106" s="49"/>
      <c r="D3106" s="49"/>
      <c r="E3106" s="49"/>
    </row>
    <row r="3107" spans="1:5" x14ac:dyDescent="0.2">
      <c r="A3107" s="49"/>
      <c r="B3107" s="49"/>
      <c r="C3107" s="49"/>
      <c r="D3107" s="49"/>
      <c r="E3107" s="49"/>
    </row>
    <row r="3108" spans="1:5" x14ac:dyDescent="0.2">
      <c r="A3108" s="49"/>
      <c r="B3108" s="49"/>
      <c r="C3108" s="49"/>
      <c r="D3108" s="49"/>
      <c r="E3108" s="49"/>
    </row>
    <row r="3109" spans="1:5" x14ac:dyDescent="0.2">
      <c r="A3109" s="49"/>
      <c r="B3109" s="49"/>
      <c r="C3109" s="49"/>
      <c r="D3109" s="49"/>
      <c r="E3109" s="49"/>
    </row>
    <row r="3110" spans="1:5" x14ac:dyDescent="0.2">
      <c r="A3110" s="49"/>
      <c r="B3110" s="49"/>
      <c r="C3110" s="49"/>
      <c r="D3110" s="49"/>
      <c r="E3110" s="49"/>
    </row>
    <row r="3111" spans="1:5" x14ac:dyDescent="0.2">
      <c r="A3111" s="49"/>
      <c r="B3111" s="49"/>
      <c r="C3111" s="49"/>
      <c r="D3111" s="49"/>
      <c r="E3111" s="49"/>
    </row>
    <row r="3112" spans="1:5" x14ac:dyDescent="0.2">
      <c r="A3112" s="49"/>
      <c r="B3112" s="49"/>
      <c r="C3112" s="49"/>
      <c r="D3112" s="49"/>
      <c r="E3112" s="49"/>
    </row>
    <row r="3113" spans="1:5" x14ac:dyDescent="0.2">
      <c r="A3113" s="49"/>
      <c r="B3113" s="49"/>
      <c r="C3113" s="49"/>
      <c r="D3113" s="49"/>
      <c r="E3113" s="49"/>
    </row>
    <row r="3114" spans="1:5" x14ac:dyDescent="0.2">
      <c r="A3114" s="49"/>
      <c r="B3114" s="49"/>
      <c r="C3114" s="49"/>
      <c r="D3114" s="49"/>
      <c r="E3114" s="49"/>
    </row>
    <row r="3115" spans="1:5" x14ac:dyDescent="0.2">
      <c r="A3115" s="49"/>
      <c r="B3115" s="49"/>
      <c r="C3115" s="49"/>
      <c r="D3115" s="49"/>
      <c r="E3115" s="49"/>
    </row>
    <row r="3116" spans="1:5" x14ac:dyDescent="0.2">
      <c r="A3116" s="49"/>
      <c r="B3116" s="49"/>
      <c r="C3116" s="49"/>
      <c r="D3116" s="49"/>
      <c r="E3116" s="49"/>
    </row>
    <row r="3117" spans="1:5" x14ac:dyDescent="0.2">
      <c r="A3117" s="49"/>
      <c r="B3117" s="49"/>
      <c r="C3117" s="49"/>
      <c r="D3117" s="49"/>
      <c r="E3117" s="49"/>
    </row>
    <row r="3118" spans="1:5" x14ac:dyDescent="0.2">
      <c r="A3118" s="49"/>
      <c r="B3118" s="49"/>
      <c r="C3118" s="49"/>
      <c r="D3118" s="49"/>
      <c r="E3118" s="49"/>
    </row>
    <row r="3119" spans="1:5" x14ac:dyDescent="0.2">
      <c r="A3119" s="49"/>
      <c r="B3119" s="49"/>
      <c r="C3119" s="49"/>
      <c r="D3119" s="49"/>
      <c r="E3119" s="49"/>
    </row>
    <row r="3120" spans="1:5" x14ac:dyDescent="0.2">
      <c r="A3120" s="49"/>
      <c r="B3120" s="49"/>
      <c r="C3120" s="49"/>
      <c r="D3120" s="49"/>
      <c r="E3120" s="49"/>
    </row>
    <row r="3121" spans="1:5" x14ac:dyDescent="0.2">
      <c r="A3121" s="49"/>
      <c r="B3121" s="49"/>
      <c r="C3121" s="49"/>
      <c r="D3121" s="49"/>
      <c r="E3121" s="49"/>
    </row>
    <row r="3122" spans="1:5" x14ac:dyDescent="0.2">
      <c r="A3122" s="49"/>
      <c r="B3122" s="49"/>
      <c r="C3122" s="49"/>
      <c r="D3122" s="49"/>
      <c r="E3122" s="49"/>
    </row>
    <row r="3123" spans="1:5" x14ac:dyDescent="0.2">
      <c r="A3123" s="49"/>
      <c r="B3123" s="49"/>
      <c r="C3123" s="49"/>
      <c r="D3123" s="49"/>
      <c r="E3123" s="49"/>
    </row>
    <row r="3124" spans="1:5" x14ac:dyDescent="0.2">
      <c r="A3124" s="49"/>
      <c r="B3124" s="49"/>
      <c r="C3124" s="49"/>
      <c r="D3124" s="49"/>
      <c r="E3124" s="49"/>
    </row>
    <row r="3125" spans="1:5" x14ac:dyDescent="0.2">
      <c r="A3125" s="49"/>
      <c r="B3125" s="49"/>
      <c r="C3125" s="49"/>
      <c r="D3125" s="49"/>
      <c r="E3125" s="49"/>
    </row>
    <row r="3126" spans="1:5" x14ac:dyDescent="0.2">
      <c r="A3126" s="49"/>
      <c r="B3126" s="49"/>
      <c r="C3126" s="49"/>
      <c r="D3126" s="49"/>
      <c r="E3126" s="49"/>
    </row>
    <row r="3127" spans="1:5" x14ac:dyDescent="0.2">
      <c r="A3127" s="49"/>
      <c r="B3127" s="49"/>
      <c r="C3127" s="49"/>
      <c r="D3127" s="49"/>
      <c r="E3127" s="49"/>
    </row>
    <row r="3128" spans="1:5" x14ac:dyDescent="0.2">
      <c r="A3128" s="49"/>
      <c r="B3128" s="49"/>
      <c r="C3128" s="49"/>
      <c r="D3128" s="49"/>
      <c r="E3128" s="49"/>
    </row>
    <row r="3129" spans="1:5" x14ac:dyDescent="0.2">
      <c r="A3129" s="49"/>
      <c r="B3129" s="49"/>
      <c r="C3129" s="49"/>
      <c r="D3129" s="49"/>
      <c r="E3129" s="49"/>
    </row>
    <row r="3130" spans="1:5" x14ac:dyDescent="0.2">
      <c r="A3130" s="49"/>
      <c r="B3130" s="49"/>
      <c r="C3130" s="49"/>
      <c r="D3130" s="49"/>
      <c r="E3130" s="49"/>
    </row>
    <row r="3131" spans="1:5" x14ac:dyDescent="0.2">
      <c r="A3131" s="49"/>
      <c r="B3131" s="49"/>
      <c r="C3131" s="49"/>
      <c r="D3131" s="49"/>
      <c r="E3131" s="49"/>
    </row>
    <row r="3132" spans="1:5" x14ac:dyDescent="0.2">
      <c r="A3132" s="49"/>
      <c r="B3132" s="49"/>
      <c r="C3132" s="49"/>
      <c r="D3132" s="49"/>
      <c r="E3132" s="49"/>
    </row>
    <row r="3133" spans="1:5" x14ac:dyDescent="0.2">
      <c r="A3133" s="49"/>
      <c r="B3133" s="49"/>
      <c r="C3133" s="49"/>
      <c r="D3133" s="49"/>
      <c r="E3133" s="49"/>
    </row>
    <row r="3134" spans="1:5" x14ac:dyDescent="0.2">
      <c r="A3134" s="49"/>
      <c r="B3134" s="49"/>
      <c r="C3134" s="49"/>
      <c r="D3134" s="49"/>
      <c r="E3134" s="49"/>
    </row>
    <row r="3135" spans="1:5" x14ac:dyDescent="0.2">
      <c r="A3135" s="49"/>
      <c r="B3135" s="49"/>
      <c r="C3135" s="49"/>
      <c r="D3135" s="49"/>
      <c r="E3135" s="49"/>
    </row>
    <row r="3136" spans="1:5" x14ac:dyDescent="0.2">
      <c r="A3136" s="49"/>
      <c r="B3136" s="49"/>
      <c r="C3136" s="49"/>
      <c r="D3136" s="49"/>
      <c r="E3136" s="49"/>
    </row>
    <row r="3137" spans="1:5" x14ac:dyDescent="0.2">
      <c r="A3137" s="49"/>
      <c r="B3137" s="49"/>
      <c r="C3137" s="49"/>
      <c r="D3137" s="49"/>
      <c r="E3137" s="49"/>
    </row>
    <row r="3138" spans="1:5" x14ac:dyDescent="0.2">
      <c r="A3138" s="49"/>
      <c r="B3138" s="49"/>
      <c r="C3138" s="49"/>
      <c r="D3138" s="49"/>
      <c r="E3138" s="49"/>
    </row>
    <row r="3139" spans="1:5" x14ac:dyDescent="0.2">
      <c r="A3139" s="49"/>
      <c r="B3139" s="49"/>
      <c r="C3139" s="49"/>
      <c r="D3139" s="49"/>
      <c r="E3139" s="49"/>
    </row>
    <row r="3140" spans="1:5" x14ac:dyDescent="0.2">
      <c r="A3140" s="49"/>
      <c r="B3140" s="49"/>
      <c r="C3140" s="49"/>
      <c r="D3140" s="49"/>
      <c r="E3140" s="49"/>
    </row>
    <row r="3141" spans="1:5" x14ac:dyDescent="0.2">
      <c r="A3141" s="49"/>
      <c r="B3141" s="49"/>
      <c r="C3141" s="49"/>
      <c r="D3141" s="49"/>
      <c r="E3141" s="49"/>
    </row>
    <row r="3142" spans="1:5" x14ac:dyDescent="0.2">
      <c r="A3142" s="49"/>
      <c r="B3142" s="49"/>
      <c r="C3142" s="49"/>
      <c r="D3142" s="49"/>
      <c r="E3142" s="49"/>
    </row>
    <row r="3143" spans="1:5" x14ac:dyDescent="0.2">
      <c r="A3143" s="49"/>
      <c r="B3143" s="49"/>
      <c r="C3143" s="49"/>
      <c r="D3143" s="49"/>
      <c r="E3143" s="49"/>
    </row>
    <row r="3144" spans="1:5" x14ac:dyDescent="0.2">
      <c r="A3144" s="49"/>
      <c r="B3144" s="49"/>
      <c r="C3144" s="49"/>
      <c r="D3144" s="49"/>
      <c r="E3144" s="49"/>
    </row>
    <row r="3145" spans="1:5" x14ac:dyDescent="0.2">
      <c r="A3145" s="49"/>
      <c r="B3145" s="49"/>
      <c r="C3145" s="49"/>
      <c r="D3145" s="49"/>
      <c r="E3145" s="49"/>
    </row>
    <row r="3146" spans="1:5" x14ac:dyDescent="0.2">
      <c r="A3146" s="49"/>
      <c r="B3146" s="49"/>
      <c r="C3146" s="49"/>
      <c r="D3146" s="49"/>
      <c r="E3146" s="49"/>
    </row>
    <row r="3147" spans="1:5" x14ac:dyDescent="0.2">
      <c r="A3147" s="49"/>
      <c r="B3147" s="49"/>
      <c r="C3147" s="49"/>
      <c r="D3147" s="49"/>
      <c r="E3147" s="49"/>
    </row>
    <row r="3148" spans="1:5" x14ac:dyDescent="0.2">
      <c r="A3148" s="49"/>
      <c r="B3148" s="49"/>
      <c r="C3148" s="49"/>
      <c r="D3148" s="49"/>
      <c r="E3148" s="49"/>
    </row>
    <row r="3149" spans="1:5" x14ac:dyDescent="0.2">
      <c r="A3149" s="49"/>
      <c r="B3149" s="49"/>
      <c r="C3149" s="49"/>
      <c r="D3149" s="49"/>
      <c r="E3149" s="49"/>
    </row>
    <row r="3150" spans="1:5" x14ac:dyDescent="0.2">
      <c r="A3150" s="49"/>
      <c r="B3150" s="49"/>
      <c r="C3150" s="49"/>
      <c r="D3150" s="49"/>
      <c r="E3150" s="49"/>
    </row>
    <row r="3151" spans="1:5" x14ac:dyDescent="0.2">
      <c r="A3151" s="49"/>
      <c r="B3151" s="49"/>
      <c r="C3151" s="49"/>
      <c r="D3151" s="49"/>
      <c r="E3151" s="49"/>
    </row>
    <row r="3152" spans="1:5" x14ac:dyDescent="0.2">
      <c r="A3152" s="49"/>
      <c r="B3152" s="49"/>
      <c r="C3152" s="49"/>
      <c r="D3152" s="49"/>
      <c r="E3152" s="49"/>
    </row>
    <row r="3153" spans="1:5" x14ac:dyDescent="0.2">
      <c r="A3153" s="49"/>
      <c r="B3153" s="49"/>
      <c r="C3153" s="49"/>
      <c r="D3153" s="49"/>
      <c r="E3153" s="49"/>
    </row>
    <row r="3154" spans="1:5" x14ac:dyDescent="0.2">
      <c r="A3154" s="49"/>
      <c r="B3154" s="49"/>
      <c r="C3154" s="49"/>
      <c r="D3154" s="49"/>
      <c r="E3154" s="49"/>
    </row>
    <row r="3155" spans="1:5" x14ac:dyDescent="0.2">
      <c r="A3155" s="49"/>
      <c r="B3155" s="49"/>
      <c r="C3155" s="49"/>
      <c r="D3155" s="49"/>
      <c r="E3155" s="49"/>
    </row>
    <row r="3156" spans="1:5" x14ac:dyDescent="0.2">
      <c r="A3156" s="49"/>
      <c r="B3156" s="49"/>
      <c r="C3156" s="49"/>
      <c r="D3156" s="49"/>
      <c r="E3156" s="49"/>
    </row>
    <row r="3157" spans="1:5" x14ac:dyDescent="0.2">
      <c r="A3157" s="49"/>
      <c r="B3157" s="49"/>
      <c r="C3157" s="49"/>
      <c r="D3157" s="49"/>
      <c r="E3157" s="49"/>
    </row>
    <row r="3158" spans="1:5" x14ac:dyDescent="0.2">
      <c r="A3158" s="49"/>
      <c r="B3158" s="49"/>
      <c r="C3158" s="49"/>
      <c r="D3158" s="49"/>
      <c r="E3158" s="49"/>
    </row>
    <row r="3159" spans="1:5" x14ac:dyDescent="0.2">
      <c r="A3159" s="49"/>
      <c r="B3159" s="49"/>
      <c r="C3159" s="49"/>
      <c r="D3159" s="49"/>
      <c r="E3159" s="49"/>
    </row>
    <row r="3160" spans="1:5" x14ac:dyDescent="0.2">
      <c r="A3160" s="49"/>
      <c r="B3160" s="49"/>
      <c r="C3160" s="49"/>
      <c r="D3160" s="49"/>
      <c r="E3160" s="49"/>
    </row>
    <row r="3161" spans="1:5" x14ac:dyDescent="0.2">
      <c r="A3161" s="49"/>
      <c r="B3161" s="49"/>
      <c r="C3161" s="49"/>
      <c r="D3161" s="49"/>
      <c r="E3161" s="49"/>
    </row>
    <row r="3162" spans="1:5" x14ac:dyDescent="0.2">
      <c r="A3162" s="49"/>
      <c r="B3162" s="49"/>
      <c r="C3162" s="49"/>
      <c r="D3162" s="49"/>
      <c r="E3162" s="49"/>
    </row>
    <row r="3163" spans="1:5" x14ac:dyDescent="0.2">
      <c r="A3163" s="49"/>
      <c r="B3163" s="49"/>
      <c r="C3163" s="49"/>
      <c r="D3163" s="49"/>
      <c r="E3163" s="49"/>
    </row>
    <row r="3164" spans="1:5" x14ac:dyDescent="0.2">
      <c r="A3164" s="49"/>
      <c r="B3164" s="49"/>
      <c r="C3164" s="49"/>
      <c r="D3164" s="49"/>
      <c r="E3164" s="49"/>
    </row>
    <row r="3165" spans="1:5" x14ac:dyDescent="0.2">
      <c r="A3165" s="49"/>
      <c r="B3165" s="49"/>
      <c r="C3165" s="49"/>
      <c r="D3165" s="49"/>
      <c r="E3165" s="49"/>
    </row>
    <row r="3166" spans="1:5" x14ac:dyDescent="0.2">
      <c r="A3166" s="49"/>
      <c r="B3166" s="49"/>
      <c r="C3166" s="49"/>
      <c r="D3166" s="49"/>
      <c r="E3166" s="49"/>
    </row>
    <row r="3167" spans="1:5" x14ac:dyDescent="0.2">
      <c r="A3167" s="49"/>
      <c r="B3167" s="49"/>
      <c r="C3167" s="49"/>
      <c r="D3167" s="49"/>
      <c r="E3167" s="49"/>
    </row>
    <row r="3168" spans="1:5" x14ac:dyDescent="0.2">
      <c r="A3168" s="49"/>
      <c r="B3168" s="49"/>
      <c r="C3168" s="49"/>
      <c r="D3168" s="49"/>
      <c r="E3168" s="49"/>
    </row>
    <row r="3169" spans="1:5" x14ac:dyDescent="0.2">
      <c r="A3169" s="49"/>
      <c r="B3169" s="49"/>
      <c r="C3169" s="49"/>
      <c r="D3169" s="49"/>
      <c r="E3169" s="49"/>
    </row>
    <row r="3170" spans="1:5" x14ac:dyDescent="0.2">
      <c r="A3170" s="49"/>
      <c r="B3170" s="49"/>
      <c r="C3170" s="49"/>
      <c r="D3170" s="49"/>
      <c r="E3170" s="49"/>
    </row>
    <row r="3171" spans="1:5" x14ac:dyDescent="0.2">
      <c r="A3171" s="49"/>
      <c r="B3171" s="49"/>
      <c r="C3171" s="49"/>
      <c r="D3171" s="49"/>
      <c r="E3171" s="49"/>
    </row>
    <row r="3172" spans="1:5" x14ac:dyDescent="0.2">
      <c r="A3172" s="49"/>
      <c r="B3172" s="49"/>
      <c r="C3172" s="49"/>
      <c r="D3172" s="49"/>
      <c r="E3172" s="49"/>
    </row>
    <row r="3173" spans="1:5" x14ac:dyDescent="0.2">
      <c r="A3173" s="49"/>
      <c r="B3173" s="49"/>
      <c r="C3173" s="49"/>
      <c r="D3173" s="49"/>
      <c r="E3173" s="49"/>
    </row>
    <row r="3174" spans="1:5" x14ac:dyDescent="0.2">
      <c r="A3174" s="49"/>
      <c r="B3174" s="49"/>
      <c r="C3174" s="49"/>
      <c r="D3174" s="49"/>
      <c r="E3174" s="49"/>
    </row>
    <row r="3175" spans="1:5" x14ac:dyDescent="0.2">
      <c r="A3175" s="49"/>
      <c r="B3175" s="49"/>
      <c r="C3175" s="49"/>
      <c r="D3175" s="49"/>
      <c r="E3175" s="49"/>
    </row>
    <row r="3176" spans="1:5" x14ac:dyDescent="0.2">
      <c r="A3176" s="49"/>
      <c r="B3176" s="49"/>
      <c r="C3176" s="49"/>
      <c r="D3176" s="49"/>
      <c r="E3176" s="49"/>
    </row>
    <row r="3177" spans="1:5" x14ac:dyDescent="0.2">
      <c r="A3177" s="49"/>
      <c r="B3177" s="49"/>
      <c r="C3177" s="49"/>
      <c r="D3177" s="49"/>
      <c r="E3177" s="49"/>
    </row>
    <row r="3178" spans="1:5" x14ac:dyDescent="0.2">
      <c r="A3178" s="49"/>
      <c r="B3178" s="49"/>
      <c r="C3178" s="49"/>
      <c r="D3178" s="49"/>
      <c r="E3178" s="49"/>
    </row>
    <row r="3179" spans="1:5" x14ac:dyDescent="0.2">
      <c r="A3179" s="49"/>
      <c r="B3179" s="49"/>
      <c r="C3179" s="49"/>
      <c r="D3179" s="49"/>
      <c r="E3179" s="49"/>
    </row>
    <row r="3180" spans="1:5" x14ac:dyDescent="0.2">
      <c r="A3180" s="49"/>
      <c r="B3180" s="49"/>
      <c r="C3180" s="49"/>
      <c r="D3180" s="49"/>
      <c r="E3180" s="49"/>
    </row>
    <row r="3181" spans="1:5" x14ac:dyDescent="0.2">
      <c r="A3181" s="49"/>
      <c r="B3181" s="49"/>
      <c r="C3181" s="49"/>
      <c r="D3181" s="49"/>
      <c r="E3181" s="49"/>
    </row>
    <row r="3182" spans="1:5" x14ac:dyDescent="0.2">
      <c r="A3182" s="49"/>
      <c r="B3182" s="49"/>
      <c r="C3182" s="49"/>
      <c r="D3182" s="49"/>
      <c r="E3182" s="49"/>
    </row>
    <row r="3183" spans="1:5" x14ac:dyDescent="0.2">
      <c r="A3183" s="49"/>
      <c r="B3183" s="49"/>
      <c r="C3183" s="49"/>
      <c r="D3183" s="49"/>
      <c r="E3183" s="49"/>
    </row>
    <row r="3184" spans="1:5" x14ac:dyDescent="0.2">
      <c r="A3184" s="49"/>
      <c r="B3184" s="49"/>
      <c r="C3184" s="49"/>
      <c r="D3184" s="49"/>
      <c r="E3184" s="49"/>
    </row>
    <row r="3185" spans="1:5" x14ac:dyDescent="0.2">
      <c r="A3185" s="49"/>
      <c r="B3185" s="49"/>
      <c r="C3185" s="49"/>
      <c r="D3185" s="49"/>
      <c r="E3185" s="49"/>
    </row>
    <row r="3186" spans="1:5" x14ac:dyDescent="0.2">
      <c r="A3186" s="49"/>
      <c r="B3186" s="49"/>
      <c r="C3186" s="49"/>
      <c r="D3186" s="49"/>
      <c r="E3186" s="49"/>
    </row>
    <row r="3187" spans="1:5" x14ac:dyDescent="0.2">
      <c r="A3187" s="49"/>
      <c r="B3187" s="49"/>
      <c r="C3187" s="49"/>
      <c r="D3187" s="49"/>
      <c r="E3187" s="49"/>
    </row>
    <row r="3188" spans="1:5" x14ac:dyDescent="0.2">
      <c r="A3188" s="49"/>
      <c r="B3188" s="49"/>
      <c r="C3188" s="49"/>
      <c r="D3188" s="49"/>
      <c r="E3188" s="49"/>
    </row>
    <row r="3189" spans="1:5" x14ac:dyDescent="0.2">
      <c r="A3189" s="49"/>
      <c r="B3189" s="49"/>
      <c r="C3189" s="49"/>
      <c r="D3189" s="49"/>
      <c r="E3189" s="49"/>
    </row>
    <row r="3190" spans="1:5" x14ac:dyDescent="0.2">
      <c r="A3190" s="49"/>
      <c r="B3190" s="49"/>
      <c r="C3190" s="49"/>
      <c r="D3190" s="49"/>
      <c r="E3190" s="49"/>
    </row>
    <row r="3191" spans="1:5" x14ac:dyDescent="0.2">
      <c r="A3191" s="49"/>
      <c r="B3191" s="49"/>
      <c r="C3191" s="49"/>
      <c r="D3191" s="49"/>
      <c r="E3191" s="49"/>
    </row>
    <row r="3192" spans="1:5" x14ac:dyDescent="0.2">
      <c r="A3192" s="49"/>
      <c r="B3192" s="49"/>
      <c r="C3192" s="49"/>
      <c r="D3192" s="49"/>
      <c r="E3192" s="49"/>
    </row>
    <row r="3193" spans="1:5" x14ac:dyDescent="0.2">
      <c r="A3193" s="49"/>
      <c r="B3193" s="49"/>
      <c r="C3193" s="49"/>
      <c r="D3193" s="49"/>
      <c r="E3193" s="49"/>
    </row>
    <row r="3194" spans="1:5" x14ac:dyDescent="0.2">
      <c r="A3194" s="49"/>
      <c r="B3194" s="49"/>
      <c r="C3194" s="49"/>
      <c r="D3194" s="49"/>
      <c r="E3194" s="49"/>
    </row>
    <row r="3195" spans="1:5" x14ac:dyDescent="0.2">
      <c r="A3195" s="49"/>
      <c r="B3195" s="49"/>
      <c r="C3195" s="49"/>
      <c r="D3195" s="49"/>
      <c r="E3195" s="49"/>
    </row>
    <row r="3196" spans="1:5" x14ac:dyDescent="0.2">
      <c r="A3196" s="49"/>
      <c r="B3196" s="49"/>
      <c r="C3196" s="49"/>
      <c r="D3196" s="49"/>
      <c r="E3196" s="49"/>
    </row>
    <row r="3197" spans="1:5" x14ac:dyDescent="0.2">
      <c r="A3197" s="49"/>
      <c r="B3197" s="49"/>
      <c r="C3197" s="49"/>
      <c r="D3197" s="49"/>
      <c r="E3197" s="49"/>
    </row>
    <row r="3198" spans="1:5" x14ac:dyDescent="0.2">
      <c r="A3198" s="49"/>
      <c r="B3198" s="49"/>
      <c r="C3198" s="49"/>
      <c r="D3198" s="49"/>
      <c r="E3198" s="49"/>
    </row>
    <row r="3199" spans="1:5" x14ac:dyDescent="0.2">
      <c r="A3199" s="49"/>
      <c r="B3199" s="49"/>
      <c r="C3199" s="49"/>
      <c r="D3199" s="49"/>
      <c r="E3199" s="49"/>
    </row>
    <row r="3200" spans="1:5" x14ac:dyDescent="0.2">
      <c r="A3200" s="49"/>
      <c r="B3200" s="49"/>
      <c r="C3200" s="49"/>
      <c r="D3200" s="49"/>
      <c r="E3200" s="49"/>
    </row>
    <row r="3201" spans="1:5" x14ac:dyDescent="0.2">
      <c r="A3201" s="49"/>
      <c r="B3201" s="49"/>
      <c r="C3201" s="49"/>
      <c r="D3201" s="49"/>
      <c r="E3201" s="49"/>
    </row>
    <row r="3202" spans="1:5" x14ac:dyDescent="0.2">
      <c r="A3202" s="49"/>
      <c r="B3202" s="49"/>
      <c r="C3202" s="49"/>
      <c r="D3202" s="49"/>
      <c r="E3202" s="49"/>
    </row>
    <row r="3203" spans="1:5" x14ac:dyDescent="0.2">
      <c r="A3203" s="49"/>
      <c r="B3203" s="49"/>
      <c r="C3203" s="49"/>
      <c r="D3203" s="49"/>
      <c r="E3203" s="49"/>
    </row>
    <row r="3204" spans="1:5" x14ac:dyDescent="0.2">
      <c r="A3204" s="49"/>
      <c r="B3204" s="49"/>
      <c r="C3204" s="49"/>
      <c r="D3204" s="49"/>
      <c r="E3204" s="49"/>
    </row>
    <row r="3205" spans="1:5" x14ac:dyDescent="0.2">
      <c r="A3205" s="49"/>
      <c r="B3205" s="49"/>
      <c r="C3205" s="49"/>
      <c r="D3205" s="49"/>
      <c r="E3205" s="49"/>
    </row>
    <row r="3206" spans="1:5" x14ac:dyDescent="0.2">
      <c r="A3206" s="49"/>
      <c r="B3206" s="49"/>
      <c r="C3206" s="49"/>
      <c r="D3206" s="49"/>
      <c r="E3206" s="49"/>
    </row>
    <row r="3207" spans="1:5" x14ac:dyDescent="0.2">
      <c r="A3207" s="49"/>
      <c r="B3207" s="49"/>
      <c r="C3207" s="49"/>
      <c r="D3207" s="49"/>
      <c r="E3207" s="49"/>
    </row>
    <row r="3208" spans="1:5" x14ac:dyDescent="0.2">
      <c r="A3208" s="49"/>
      <c r="B3208" s="49"/>
      <c r="C3208" s="49"/>
      <c r="D3208" s="49"/>
      <c r="E3208" s="49"/>
    </row>
    <row r="3209" spans="1:5" x14ac:dyDescent="0.2">
      <c r="A3209" s="49"/>
      <c r="B3209" s="49"/>
      <c r="C3209" s="49"/>
      <c r="D3209" s="49"/>
      <c r="E3209" s="49"/>
    </row>
    <row r="3210" spans="1:5" x14ac:dyDescent="0.2">
      <c r="A3210" s="49"/>
      <c r="B3210" s="49"/>
      <c r="C3210" s="49"/>
      <c r="D3210" s="49"/>
      <c r="E3210" s="49"/>
    </row>
    <row r="3211" spans="1:5" x14ac:dyDescent="0.2">
      <c r="A3211" s="49"/>
      <c r="B3211" s="49"/>
      <c r="C3211" s="49"/>
      <c r="D3211" s="49"/>
      <c r="E3211" s="49"/>
    </row>
    <row r="3212" spans="1:5" x14ac:dyDescent="0.2">
      <c r="A3212" s="49"/>
      <c r="B3212" s="49"/>
      <c r="C3212" s="49"/>
      <c r="D3212" s="49"/>
      <c r="E3212" s="49"/>
    </row>
    <row r="3213" spans="1:5" x14ac:dyDescent="0.2">
      <c r="A3213" s="49"/>
      <c r="B3213" s="49"/>
      <c r="C3213" s="49"/>
      <c r="D3213" s="49"/>
      <c r="E3213" s="49"/>
    </row>
    <row r="3214" spans="1:5" x14ac:dyDescent="0.2">
      <c r="A3214" s="49"/>
      <c r="B3214" s="49"/>
      <c r="C3214" s="49"/>
      <c r="D3214" s="49"/>
      <c r="E3214" s="49"/>
    </row>
    <row r="3215" spans="1:5" x14ac:dyDescent="0.2">
      <c r="A3215" s="49"/>
      <c r="B3215" s="49"/>
      <c r="C3215" s="49"/>
      <c r="D3215" s="49"/>
      <c r="E3215" s="49"/>
    </row>
    <row r="3216" spans="1:5" x14ac:dyDescent="0.2">
      <c r="A3216" s="49"/>
      <c r="B3216" s="49"/>
      <c r="C3216" s="49"/>
      <c r="D3216" s="49"/>
      <c r="E3216" s="49"/>
    </row>
    <row r="3217" spans="1:5" x14ac:dyDescent="0.2">
      <c r="A3217" s="49"/>
      <c r="B3217" s="49"/>
      <c r="C3217" s="49"/>
      <c r="D3217" s="49"/>
      <c r="E3217" s="49"/>
    </row>
    <row r="3218" spans="1:5" x14ac:dyDescent="0.2">
      <c r="A3218" s="49"/>
      <c r="B3218" s="49"/>
      <c r="C3218" s="49"/>
      <c r="D3218" s="49"/>
      <c r="E3218" s="49"/>
    </row>
    <row r="3219" spans="1:5" x14ac:dyDescent="0.2">
      <c r="A3219" s="49"/>
      <c r="B3219" s="49"/>
      <c r="C3219" s="49"/>
      <c r="D3219" s="49"/>
      <c r="E3219" s="49"/>
    </row>
    <row r="3220" spans="1:5" x14ac:dyDescent="0.2">
      <c r="A3220" s="49"/>
      <c r="B3220" s="49"/>
      <c r="C3220" s="49"/>
      <c r="D3220" s="49"/>
      <c r="E3220" s="49"/>
    </row>
    <row r="3221" spans="1:5" x14ac:dyDescent="0.2">
      <c r="A3221" s="49"/>
      <c r="B3221" s="49"/>
      <c r="C3221" s="49"/>
      <c r="D3221" s="49"/>
      <c r="E3221" s="49"/>
    </row>
    <row r="3222" spans="1:5" x14ac:dyDescent="0.2">
      <c r="A3222" s="49"/>
      <c r="B3222" s="49"/>
      <c r="C3222" s="49"/>
      <c r="D3222" s="49"/>
      <c r="E3222" s="49"/>
    </row>
    <row r="3223" spans="1:5" x14ac:dyDescent="0.2">
      <c r="A3223" s="49"/>
      <c r="B3223" s="49"/>
      <c r="C3223" s="49"/>
      <c r="D3223" s="49"/>
      <c r="E3223" s="49"/>
    </row>
    <row r="3224" spans="1:5" x14ac:dyDescent="0.2">
      <c r="A3224" s="49"/>
      <c r="B3224" s="49"/>
      <c r="C3224" s="49"/>
      <c r="D3224" s="49"/>
      <c r="E3224" s="49"/>
    </row>
    <row r="3225" spans="1:5" x14ac:dyDescent="0.2">
      <c r="A3225" s="49"/>
      <c r="B3225" s="49"/>
      <c r="C3225" s="49"/>
      <c r="D3225" s="49"/>
      <c r="E3225" s="49"/>
    </row>
    <row r="3226" spans="1:5" x14ac:dyDescent="0.2">
      <c r="A3226" s="49"/>
      <c r="B3226" s="49"/>
      <c r="C3226" s="49"/>
      <c r="D3226" s="49"/>
      <c r="E3226" s="49"/>
    </row>
    <row r="3227" spans="1:5" x14ac:dyDescent="0.2">
      <c r="A3227" s="49"/>
      <c r="B3227" s="49"/>
      <c r="C3227" s="49"/>
      <c r="D3227" s="49"/>
      <c r="E3227" s="49"/>
    </row>
    <row r="3228" spans="1:5" x14ac:dyDescent="0.2">
      <c r="A3228" s="49"/>
      <c r="B3228" s="49"/>
      <c r="C3228" s="49"/>
      <c r="D3228" s="49"/>
      <c r="E3228" s="49"/>
    </row>
    <row r="3229" spans="1:5" x14ac:dyDescent="0.2">
      <c r="A3229" s="49"/>
      <c r="B3229" s="49"/>
      <c r="C3229" s="49"/>
      <c r="D3229" s="49"/>
      <c r="E3229" s="49"/>
    </row>
    <row r="3230" spans="1:5" x14ac:dyDescent="0.2">
      <c r="A3230" s="49"/>
      <c r="B3230" s="49"/>
      <c r="C3230" s="49"/>
      <c r="D3230" s="49"/>
      <c r="E3230" s="49"/>
    </row>
    <row r="3231" spans="1:5" x14ac:dyDescent="0.2">
      <c r="A3231" s="49"/>
      <c r="B3231" s="49"/>
      <c r="C3231" s="49"/>
      <c r="D3231" s="49"/>
      <c r="E3231" s="49"/>
    </row>
    <row r="3232" spans="1:5" x14ac:dyDescent="0.2">
      <c r="A3232" s="49"/>
      <c r="B3232" s="49"/>
      <c r="C3232" s="49"/>
      <c r="D3232" s="49"/>
      <c r="E3232" s="49"/>
    </row>
    <row r="3233" spans="1:5" x14ac:dyDescent="0.2">
      <c r="A3233" s="49"/>
      <c r="B3233" s="49"/>
      <c r="C3233" s="49"/>
      <c r="D3233" s="49"/>
      <c r="E3233" s="49"/>
    </row>
    <row r="3234" spans="1:5" x14ac:dyDescent="0.2">
      <c r="A3234" s="49"/>
      <c r="B3234" s="49"/>
      <c r="C3234" s="49"/>
      <c r="D3234" s="49"/>
      <c r="E3234" s="49"/>
    </row>
    <row r="3235" spans="1:5" x14ac:dyDescent="0.2">
      <c r="A3235" s="49"/>
      <c r="B3235" s="49"/>
      <c r="C3235" s="49"/>
      <c r="D3235" s="49"/>
      <c r="E3235" s="49"/>
    </row>
    <row r="3236" spans="1:5" x14ac:dyDescent="0.2">
      <c r="A3236" s="49"/>
      <c r="B3236" s="49"/>
      <c r="C3236" s="49"/>
      <c r="D3236" s="49"/>
      <c r="E3236" s="49"/>
    </row>
    <row r="3237" spans="1:5" x14ac:dyDescent="0.2">
      <c r="A3237" s="49"/>
      <c r="B3237" s="49"/>
      <c r="C3237" s="49"/>
      <c r="D3237" s="49"/>
      <c r="E3237" s="49"/>
    </row>
    <row r="3238" spans="1:5" x14ac:dyDescent="0.2">
      <c r="A3238" s="49"/>
      <c r="B3238" s="49"/>
      <c r="C3238" s="49"/>
      <c r="D3238" s="49"/>
      <c r="E3238" s="49"/>
    </row>
    <row r="3239" spans="1:5" x14ac:dyDescent="0.2">
      <c r="A3239" s="49"/>
      <c r="B3239" s="49"/>
      <c r="C3239" s="49"/>
      <c r="D3239" s="49"/>
      <c r="E3239" s="49"/>
    </row>
    <row r="3240" spans="1:5" x14ac:dyDescent="0.2">
      <c r="A3240" s="49"/>
      <c r="B3240" s="49"/>
      <c r="C3240" s="49"/>
      <c r="D3240" s="49"/>
      <c r="E3240" s="49"/>
    </row>
    <row r="3241" spans="1:5" x14ac:dyDescent="0.2">
      <c r="A3241" s="49"/>
      <c r="B3241" s="49"/>
      <c r="C3241" s="49"/>
      <c r="D3241" s="49"/>
      <c r="E3241" s="49"/>
    </row>
    <row r="3242" spans="1:5" x14ac:dyDescent="0.2">
      <c r="A3242" s="49"/>
      <c r="B3242" s="49"/>
      <c r="C3242" s="49"/>
      <c r="D3242" s="49"/>
      <c r="E3242" s="49"/>
    </row>
    <row r="3243" spans="1:5" x14ac:dyDescent="0.2">
      <c r="A3243" s="49"/>
      <c r="B3243" s="49"/>
      <c r="C3243" s="49"/>
      <c r="D3243" s="49"/>
      <c r="E3243" s="49"/>
    </row>
    <row r="3244" spans="1:5" x14ac:dyDescent="0.2">
      <c r="A3244" s="49"/>
      <c r="B3244" s="49"/>
      <c r="C3244" s="49"/>
      <c r="D3244" s="49"/>
      <c r="E3244" s="49"/>
    </row>
    <row r="3245" spans="1:5" x14ac:dyDescent="0.2">
      <c r="A3245" s="49"/>
      <c r="B3245" s="49"/>
      <c r="C3245" s="49"/>
      <c r="D3245" s="49"/>
      <c r="E3245" s="49"/>
    </row>
    <row r="3246" spans="1:5" x14ac:dyDescent="0.2">
      <c r="A3246" s="49"/>
      <c r="B3246" s="49"/>
      <c r="C3246" s="49"/>
      <c r="D3246" s="49"/>
      <c r="E3246" s="49"/>
    </row>
    <row r="3247" spans="1:5" x14ac:dyDescent="0.2">
      <c r="A3247" s="49"/>
      <c r="B3247" s="49"/>
      <c r="C3247" s="49"/>
      <c r="D3247" s="49"/>
      <c r="E3247" s="49"/>
    </row>
    <row r="3248" spans="1:5" x14ac:dyDescent="0.2">
      <c r="A3248" s="49"/>
      <c r="B3248" s="49"/>
      <c r="C3248" s="49"/>
      <c r="D3248" s="49"/>
      <c r="E3248" s="49"/>
    </row>
    <row r="3249" spans="1:5" x14ac:dyDescent="0.2">
      <c r="A3249" s="49"/>
      <c r="B3249" s="49"/>
      <c r="C3249" s="49"/>
      <c r="D3249" s="49"/>
      <c r="E3249" s="49"/>
    </row>
    <row r="3250" spans="1:5" x14ac:dyDescent="0.2">
      <c r="A3250" s="49"/>
      <c r="B3250" s="49"/>
      <c r="C3250" s="49"/>
      <c r="D3250" s="49"/>
      <c r="E3250" s="49"/>
    </row>
    <row r="3251" spans="1:5" x14ac:dyDescent="0.2">
      <c r="A3251" s="49"/>
      <c r="B3251" s="49"/>
      <c r="C3251" s="49"/>
      <c r="D3251" s="49"/>
      <c r="E3251" s="49"/>
    </row>
    <row r="3252" spans="1:5" x14ac:dyDescent="0.2">
      <c r="A3252" s="49"/>
      <c r="B3252" s="49"/>
      <c r="C3252" s="49"/>
      <c r="D3252" s="49"/>
      <c r="E3252" s="49"/>
    </row>
    <row r="3253" spans="1:5" x14ac:dyDescent="0.2">
      <c r="A3253" s="49"/>
      <c r="B3253" s="49"/>
      <c r="C3253" s="49"/>
      <c r="D3253" s="49"/>
      <c r="E3253" s="49"/>
    </row>
    <row r="3254" spans="1:5" x14ac:dyDescent="0.2">
      <c r="A3254" s="49"/>
      <c r="B3254" s="49"/>
      <c r="C3254" s="49"/>
      <c r="D3254" s="49"/>
      <c r="E3254" s="49"/>
    </row>
    <row r="3255" spans="1:5" x14ac:dyDescent="0.2">
      <c r="A3255" s="49"/>
      <c r="B3255" s="49"/>
      <c r="C3255" s="49"/>
      <c r="D3255" s="49"/>
      <c r="E3255" s="49"/>
    </row>
    <row r="3256" spans="1:5" x14ac:dyDescent="0.2">
      <c r="A3256" s="49"/>
      <c r="B3256" s="49"/>
      <c r="C3256" s="49"/>
      <c r="D3256" s="49"/>
      <c r="E3256" s="49"/>
    </row>
    <row r="3257" spans="1:5" x14ac:dyDescent="0.2">
      <c r="A3257" s="49"/>
      <c r="B3257" s="49"/>
      <c r="C3257" s="49"/>
      <c r="D3257" s="49"/>
      <c r="E3257" s="49"/>
    </row>
    <row r="3258" spans="1:5" x14ac:dyDescent="0.2">
      <c r="A3258" s="49"/>
      <c r="B3258" s="49"/>
      <c r="C3258" s="49"/>
      <c r="D3258" s="49"/>
      <c r="E3258" s="49"/>
    </row>
    <row r="3259" spans="1:5" x14ac:dyDescent="0.2">
      <c r="A3259" s="49"/>
      <c r="B3259" s="49"/>
      <c r="C3259" s="49"/>
      <c r="D3259" s="49"/>
      <c r="E3259" s="49"/>
    </row>
    <row r="3260" spans="1:5" x14ac:dyDescent="0.2">
      <c r="A3260" s="49"/>
      <c r="B3260" s="49"/>
      <c r="C3260" s="49"/>
      <c r="D3260" s="49"/>
      <c r="E3260" s="49"/>
    </row>
    <row r="3261" spans="1:5" x14ac:dyDescent="0.2">
      <c r="A3261" s="49"/>
      <c r="B3261" s="49"/>
      <c r="C3261" s="49"/>
      <c r="D3261" s="49"/>
      <c r="E3261" s="49"/>
    </row>
    <row r="3262" spans="1:5" x14ac:dyDescent="0.2">
      <c r="A3262" s="49"/>
      <c r="B3262" s="49"/>
      <c r="C3262" s="49"/>
      <c r="D3262" s="49"/>
      <c r="E3262" s="49"/>
    </row>
    <row r="3263" spans="1:5" x14ac:dyDescent="0.2">
      <c r="A3263" s="49"/>
      <c r="B3263" s="49"/>
      <c r="C3263" s="49"/>
      <c r="D3263" s="49"/>
      <c r="E3263" s="49"/>
    </row>
    <row r="3264" spans="1:5" x14ac:dyDescent="0.2">
      <c r="A3264" s="49"/>
      <c r="B3264" s="49"/>
      <c r="C3264" s="49"/>
      <c r="D3264" s="49"/>
      <c r="E3264" s="49"/>
    </row>
    <row r="3265" spans="1:5" x14ac:dyDescent="0.2">
      <c r="A3265" s="49"/>
      <c r="B3265" s="49"/>
      <c r="C3265" s="49"/>
      <c r="D3265" s="49"/>
      <c r="E3265" s="49"/>
    </row>
    <row r="3266" spans="1:5" x14ac:dyDescent="0.2">
      <c r="A3266" s="49"/>
      <c r="B3266" s="49"/>
      <c r="C3266" s="49"/>
      <c r="D3266" s="49"/>
      <c r="E3266" s="49"/>
    </row>
    <row r="3267" spans="1:5" x14ac:dyDescent="0.2">
      <c r="A3267" s="49"/>
      <c r="B3267" s="49"/>
      <c r="C3267" s="49"/>
      <c r="D3267" s="49"/>
      <c r="E3267" s="49"/>
    </row>
    <row r="3268" spans="1:5" x14ac:dyDescent="0.2">
      <c r="A3268" s="49"/>
      <c r="B3268" s="49"/>
      <c r="C3268" s="49"/>
      <c r="D3268" s="49"/>
      <c r="E3268" s="49"/>
    </row>
    <row r="3269" spans="1:5" x14ac:dyDescent="0.2">
      <c r="A3269" s="49"/>
      <c r="B3269" s="49"/>
      <c r="C3269" s="49"/>
      <c r="D3269" s="49"/>
      <c r="E3269" s="49"/>
    </row>
    <row r="3270" spans="1:5" x14ac:dyDescent="0.2">
      <c r="A3270" s="49"/>
      <c r="B3270" s="49"/>
      <c r="C3270" s="49"/>
      <c r="D3270" s="49"/>
      <c r="E3270" s="49"/>
    </row>
    <row r="3271" spans="1:5" x14ac:dyDescent="0.2">
      <c r="A3271" s="49"/>
      <c r="B3271" s="49"/>
      <c r="C3271" s="49"/>
      <c r="D3271" s="49"/>
      <c r="E3271" s="49"/>
    </row>
    <row r="3272" spans="1:5" x14ac:dyDescent="0.2">
      <c r="A3272" s="49"/>
      <c r="B3272" s="49"/>
      <c r="C3272" s="49"/>
      <c r="D3272" s="49"/>
      <c r="E3272" s="49"/>
    </row>
    <row r="3273" spans="1:5" x14ac:dyDescent="0.2">
      <c r="A3273" s="49"/>
      <c r="B3273" s="49"/>
      <c r="C3273" s="49"/>
      <c r="D3273" s="49"/>
      <c r="E3273" s="49"/>
    </row>
    <row r="3274" spans="1:5" x14ac:dyDescent="0.2">
      <c r="A3274" s="49"/>
      <c r="B3274" s="49"/>
      <c r="C3274" s="49"/>
      <c r="D3274" s="49"/>
      <c r="E3274" s="49"/>
    </row>
    <row r="3275" spans="1:5" x14ac:dyDescent="0.2">
      <c r="A3275" s="49"/>
      <c r="B3275" s="49"/>
      <c r="C3275" s="49"/>
      <c r="D3275" s="49"/>
      <c r="E3275" s="49"/>
    </row>
    <row r="3276" spans="1:5" x14ac:dyDescent="0.2">
      <c r="A3276" s="49"/>
      <c r="B3276" s="49"/>
      <c r="C3276" s="49"/>
      <c r="D3276" s="49"/>
      <c r="E3276" s="49"/>
    </row>
    <row r="3277" spans="1:5" x14ac:dyDescent="0.2">
      <c r="A3277" s="49"/>
      <c r="B3277" s="49"/>
      <c r="C3277" s="49"/>
      <c r="D3277" s="49"/>
      <c r="E3277" s="49"/>
    </row>
    <row r="3278" spans="1:5" x14ac:dyDescent="0.2">
      <c r="A3278" s="49"/>
      <c r="B3278" s="49"/>
      <c r="C3278" s="49"/>
      <c r="D3278" s="49"/>
      <c r="E3278" s="49"/>
    </row>
    <row r="3279" spans="1:5" x14ac:dyDescent="0.2">
      <c r="A3279" s="49"/>
      <c r="B3279" s="49"/>
      <c r="C3279" s="49"/>
      <c r="D3279" s="49"/>
      <c r="E3279" s="49"/>
    </row>
    <row r="3280" spans="1:5" x14ac:dyDescent="0.2">
      <c r="A3280" s="49"/>
      <c r="B3280" s="49"/>
      <c r="C3280" s="49"/>
      <c r="D3280" s="49"/>
      <c r="E3280" s="49"/>
    </row>
    <row r="3281" spans="1:5" x14ac:dyDescent="0.2">
      <c r="A3281" s="49"/>
      <c r="B3281" s="49"/>
      <c r="C3281" s="49"/>
      <c r="D3281" s="49"/>
      <c r="E3281" s="49"/>
    </row>
    <row r="3282" spans="1:5" x14ac:dyDescent="0.2">
      <c r="A3282" s="49"/>
      <c r="B3282" s="49"/>
      <c r="C3282" s="49"/>
      <c r="D3282" s="49"/>
      <c r="E3282" s="49"/>
    </row>
    <row r="3283" spans="1:5" x14ac:dyDescent="0.2">
      <c r="A3283" s="49"/>
      <c r="B3283" s="49"/>
      <c r="C3283" s="49"/>
      <c r="D3283" s="49"/>
      <c r="E3283" s="49"/>
    </row>
    <row r="3284" spans="1:5" x14ac:dyDescent="0.2">
      <c r="A3284" s="49"/>
      <c r="B3284" s="49"/>
      <c r="C3284" s="49"/>
      <c r="D3284" s="49"/>
      <c r="E3284" s="49"/>
    </row>
    <row r="3285" spans="1:5" x14ac:dyDescent="0.2">
      <c r="A3285" s="49"/>
      <c r="B3285" s="49"/>
      <c r="C3285" s="49"/>
      <c r="D3285" s="49"/>
      <c r="E3285" s="49"/>
    </row>
    <row r="3286" spans="1:5" x14ac:dyDescent="0.2">
      <c r="A3286" s="49"/>
      <c r="B3286" s="49"/>
      <c r="C3286" s="49"/>
      <c r="D3286" s="49"/>
      <c r="E3286" s="49"/>
    </row>
    <row r="3287" spans="1:5" x14ac:dyDescent="0.2">
      <c r="A3287" s="49"/>
      <c r="B3287" s="49"/>
      <c r="C3287" s="49"/>
      <c r="D3287" s="49"/>
      <c r="E3287" s="49"/>
    </row>
    <row r="3288" spans="1:5" x14ac:dyDescent="0.2">
      <c r="A3288" s="49"/>
      <c r="B3288" s="49"/>
      <c r="C3288" s="49"/>
      <c r="D3288" s="49"/>
      <c r="E3288" s="49"/>
    </row>
    <row r="3289" spans="1:5" x14ac:dyDescent="0.2">
      <c r="A3289" s="49"/>
      <c r="B3289" s="49"/>
      <c r="C3289" s="49"/>
      <c r="D3289" s="49"/>
      <c r="E3289" s="49"/>
    </row>
    <row r="3290" spans="1:5" x14ac:dyDescent="0.2">
      <c r="A3290" s="49"/>
      <c r="B3290" s="49"/>
      <c r="C3290" s="49"/>
      <c r="D3290" s="49"/>
      <c r="E3290" s="49"/>
    </row>
    <row r="3291" spans="1:5" x14ac:dyDescent="0.2">
      <c r="A3291" s="49"/>
      <c r="B3291" s="49"/>
      <c r="C3291" s="49"/>
      <c r="D3291" s="49"/>
      <c r="E3291" s="49"/>
    </row>
    <row r="3292" spans="1:5" x14ac:dyDescent="0.2">
      <c r="A3292" s="49"/>
      <c r="B3292" s="49"/>
      <c r="C3292" s="49"/>
      <c r="D3292" s="49"/>
      <c r="E3292" s="49"/>
    </row>
    <row r="3293" spans="1:5" x14ac:dyDescent="0.2">
      <c r="A3293" s="49"/>
      <c r="B3293" s="49"/>
      <c r="C3293" s="49"/>
      <c r="D3293" s="49"/>
      <c r="E3293" s="49"/>
    </row>
    <row r="3294" spans="1:5" x14ac:dyDescent="0.2">
      <c r="A3294" s="49"/>
      <c r="B3294" s="49"/>
      <c r="C3294" s="49"/>
      <c r="D3294" s="49"/>
      <c r="E3294" s="49"/>
    </row>
    <row r="3295" spans="1:5" x14ac:dyDescent="0.2">
      <c r="A3295" s="49"/>
      <c r="B3295" s="49"/>
      <c r="C3295" s="49"/>
      <c r="D3295" s="49"/>
      <c r="E3295" s="49"/>
    </row>
    <row r="3296" spans="1:5" x14ac:dyDescent="0.2">
      <c r="A3296" s="49"/>
      <c r="B3296" s="49"/>
      <c r="C3296" s="49"/>
      <c r="D3296" s="49"/>
      <c r="E3296" s="49"/>
    </row>
    <row r="3297" spans="1:5" x14ac:dyDescent="0.2">
      <c r="A3297" s="49"/>
      <c r="B3297" s="49"/>
      <c r="C3297" s="49"/>
      <c r="D3297" s="49"/>
      <c r="E3297" s="49"/>
    </row>
    <row r="3298" spans="1:5" x14ac:dyDescent="0.2">
      <c r="A3298" s="49"/>
      <c r="B3298" s="49"/>
      <c r="C3298" s="49"/>
      <c r="D3298" s="49"/>
      <c r="E3298" s="49"/>
    </row>
    <row r="3299" spans="1:5" x14ac:dyDescent="0.2">
      <c r="A3299" s="49"/>
      <c r="B3299" s="49"/>
      <c r="C3299" s="49"/>
      <c r="D3299" s="49"/>
      <c r="E3299" s="49"/>
    </row>
    <row r="3300" spans="1:5" x14ac:dyDescent="0.2">
      <c r="A3300" s="49"/>
      <c r="B3300" s="49"/>
      <c r="C3300" s="49"/>
      <c r="D3300" s="49"/>
      <c r="E3300" s="49"/>
    </row>
    <row r="3301" spans="1:5" x14ac:dyDescent="0.2">
      <c r="A3301" s="49"/>
      <c r="B3301" s="49"/>
      <c r="C3301" s="49"/>
      <c r="D3301" s="49"/>
      <c r="E3301" s="49"/>
    </row>
    <row r="3302" spans="1:5" x14ac:dyDescent="0.2">
      <c r="A3302" s="49"/>
      <c r="B3302" s="49"/>
      <c r="C3302" s="49"/>
      <c r="D3302" s="49"/>
      <c r="E3302" s="49"/>
    </row>
    <row r="3303" spans="1:5" x14ac:dyDescent="0.2">
      <c r="A3303" s="49"/>
      <c r="B3303" s="49"/>
      <c r="C3303" s="49"/>
      <c r="D3303" s="49"/>
      <c r="E3303" s="49"/>
    </row>
    <row r="3304" spans="1:5" x14ac:dyDescent="0.2">
      <c r="A3304" s="49"/>
      <c r="B3304" s="49"/>
      <c r="C3304" s="49"/>
      <c r="D3304" s="49"/>
      <c r="E3304" s="49"/>
    </row>
    <row r="3305" spans="1:5" x14ac:dyDescent="0.2">
      <c r="A3305" s="49"/>
      <c r="B3305" s="49"/>
      <c r="C3305" s="49"/>
      <c r="D3305" s="49"/>
      <c r="E3305" s="49"/>
    </row>
    <row r="3306" spans="1:5" x14ac:dyDescent="0.2">
      <c r="A3306" s="49"/>
      <c r="B3306" s="49"/>
      <c r="C3306" s="49"/>
      <c r="D3306" s="49"/>
      <c r="E3306" s="49"/>
    </row>
    <row r="3307" spans="1:5" x14ac:dyDescent="0.2">
      <c r="A3307" s="49"/>
      <c r="B3307" s="49"/>
      <c r="C3307" s="49"/>
      <c r="D3307" s="49"/>
      <c r="E3307" s="49"/>
    </row>
    <row r="3308" spans="1:5" x14ac:dyDescent="0.2">
      <c r="A3308" s="49"/>
      <c r="B3308" s="49"/>
      <c r="C3308" s="49"/>
      <c r="D3308" s="49"/>
      <c r="E3308" s="49"/>
    </row>
    <row r="3309" spans="1:5" x14ac:dyDescent="0.2">
      <c r="A3309" s="49"/>
      <c r="B3309" s="49"/>
      <c r="C3309" s="49"/>
      <c r="D3309" s="49"/>
      <c r="E3309" s="49"/>
    </row>
    <row r="3310" spans="1:5" x14ac:dyDescent="0.2">
      <c r="A3310" s="49"/>
      <c r="B3310" s="49"/>
      <c r="C3310" s="49"/>
      <c r="D3310" s="49"/>
      <c r="E3310" s="49"/>
    </row>
    <row r="3311" spans="1:5" x14ac:dyDescent="0.2">
      <c r="A3311" s="49"/>
      <c r="B3311" s="49"/>
      <c r="C3311" s="49"/>
      <c r="D3311" s="49"/>
      <c r="E3311" s="49"/>
    </row>
    <row r="3312" spans="1:5" x14ac:dyDescent="0.2">
      <c r="A3312" s="49"/>
      <c r="B3312" s="49"/>
      <c r="C3312" s="49"/>
      <c r="D3312" s="49"/>
      <c r="E3312" s="49"/>
    </row>
    <row r="3313" spans="1:5" x14ac:dyDescent="0.2">
      <c r="A3313" s="49"/>
      <c r="B3313" s="49"/>
      <c r="C3313" s="49"/>
      <c r="D3313" s="49"/>
      <c r="E3313" s="49"/>
    </row>
    <row r="3314" spans="1:5" x14ac:dyDescent="0.2">
      <c r="A3314" s="49"/>
      <c r="B3314" s="49"/>
      <c r="C3314" s="49"/>
      <c r="D3314" s="49"/>
      <c r="E3314" s="49"/>
    </row>
    <row r="3315" spans="1:5" x14ac:dyDescent="0.2">
      <c r="A3315" s="49"/>
      <c r="B3315" s="49"/>
      <c r="C3315" s="49"/>
      <c r="D3315" s="49"/>
      <c r="E3315" s="49"/>
    </row>
    <row r="3316" spans="1:5" x14ac:dyDescent="0.2">
      <c r="A3316" s="49"/>
      <c r="B3316" s="49"/>
      <c r="C3316" s="49"/>
      <c r="D3316" s="49"/>
      <c r="E3316" s="49"/>
    </row>
    <row r="3317" spans="1:5" x14ac:dyDescent="0.2">
      <c r="A3317" s="49"/>
      <c r="B3317" s="49"/>
      <c r="C3317" s="49"/>
      <c r="D3317" s="49"/>
      <c r="E3317" s="49"/>
    </row>
    <row r="3318" spans="1:5" x14ac:dyDescent="0.2">
      <c r="A3318" s="49"/>
      <c r="B3318" s="49"/>
      <c r="C3318" s="49"/>
      <c r="D3318" s="49"/>
      <c r="E3318" s="49"/>
    </row>
    <row r="3319" spans="1:5" x14ac:dyDescent="0.2">
      <c r="A3319" s="49"/>
      <c r="B3319" s="49"/>
      <c r="C3319" s="49"/>
      <c r="D3319" s="49"/>
      <c r="E3319" s="49"/>
    </row>
    <row r="3320" spans="1:5" x14ac:dyDescent="0.2">
      <c r="A3320" s="49"/>
      <c r="B3320" s="49"/>
      <c r="C3320" s="49"/>
      <c r="D3320" s="49"/>
      <c r="E3320" s="49"/>
    </row>
    <row r="3321" spans="1:5" x14ac:dyDescent="0.2">
      <c r="A3321" s="49"/>
      <c r="B3321" s="49"/>
      <c r="C3321" s="49"/>
      <c r="D3321" s="49"/>
      <c r="E3321" s="49"/>
    </row>
    <row r="3322" spans="1:5" x14ac:dyDescent="0.2">
      <c r="A3322" s="49"/>
      <c r="B3322" s="49"/>
      <c r="C3322" s="49"/>
      <c r="D3322" s="49"/>
      <c r="E3322" s="49"/>
    </row>
    <row r="3323" spans="1:5" x14ac:dyDescent="0.2">
      <c r="A3323" s="49"/>
      <c r="B3323" s="49"/>
      <c r="C3323" s="49"/>
      <c r="D3323" s="49"/>
      <c r="E3323" s="49"/>
    </row>
    <row r="3324" spans="1:5" x14ac:dyDescent="0.2">
      <c r="A3324" s="49"/>
      <c r="B3324" s="49"/>
      <c r="C3324" s="49"/>
      <c r="D3324" s="49"/>
      <c r="E3324" s="49"/>
    </row>
    <row r="3325" spans="1:5" x14ac:dyDescent="0.2">
      <c r="A3325" s="49"/>
      <c r="B3325" s="49"/>
      <c r="C3325" s="49"/>
      <c r="D3325" s="49"/>
      <c r="E3325" s="49"/>
    </row>
    <row r="3326" spans="1:5" x14ac:dyDescent="0.2">
      <c r="A3326" s="49"/>
      <c r="B3326" s="49"/>
      <c r="C3326" s="49"/>
      <c r="D3326" s="49"/>
      <c r="E3326" s="49"/>
    </row>
    <row r="3327" spans="1:5" x14ac:dyDescent="0.2">
      <c r="A3327" s="49"/>
      <c r="B3327" s="49"/>
      <c r="C3327" s="49"/>
      <c r="D3327" s="49"/>
      <c r="E3327" s="49"/>
    </row>
    <row r="3328" spans="1:5" x14ac:dyDescent="0.2">
      <c r="A3328" s="49"/>
      <c r="B3328" s="49"/>
      <c r="C3328" s="49"/>
      <c r="D3328" s="49"/>
      <c r="E3328" s="49"/>
    </row>
    <row r="3329" spans="1:5" x14ac:dyDescent="0.2">
      <c r="A3329" s="49"/>
      <c r="B3329" s="49"/>
      <c r="C3329" s="49"/>
      <c r="D3329" s="49"/>
      <c r="E3329" s="49"/>
    </row>
    <row r="3330" spans="1:5" x14ac:dyDescent="0.2">
      <c r="A3330" s="49"/>
      <c r="B3330" s="49"/>
      <c r="C3330" s="49"/>
      <c r="D3330" s="49"/>
      <c r="E3330" s="49"/>
    </row>
    <row r="3331" spans="1:5" x14ac:dyDescent="0.2">
      <c r="A3331" s="49"/>
      <c r="B3331" s="49"/>
      <c r="C3331" s="49"/>
      <c r="D3331" s="49"/>
      <c r="E3331" s="49"/>
    </row>
    <row r="3332" spans="1:5" x14ac:dyDescent="0.2">
      <c r="A3332" s="49"/>
      <c r="B3332" s="49"/>
      <c r="C3332" s="49"/>
      <c r="D3332" s="49"/>
      <c r="E3332" s="49"/>
    </row>
    <row r="3333" spans="1:5" x14ac:dyDescent="0.2">
      <c r="A3333" s="49"/>
      <c r="B3333" s="49"/>
      <c r="C3333" s="49"/>
      <c r="D3333" s="49"/>
      <c r="E3333" s="49"/>
    </row>
    <row r="3334" spans="1:5" x14ac:dyDescent="0.2">
      <c r="A3334" s="49"/>
      <c r="B3334" s="49"/>
      <c r="C3334" s="49"/>
      <c r="D3334" s="49"/>
      <c r="E3334" s="49"/>
    </row>
    <row r="3335" spans="1:5" x14ac:dyDescent="0.2">
      <c r="A3335" s="49"/>
      <c r="B3335" s="49"/>
      <c r="C3335" s="49"/>
      <c r="D3335" s="49"/>
      <c r="E3335" s="49"/>
    </row>
    <row r="3336" spans="1:5" x14ac:dyDescent="0.2">
      <c r="A3336" s="49"/>
      <c r="B3336" s="49"/>
      <c r="C3336" s="49"/>
      <c r="D3336" s="49"/>
      <c r="E3336" s="49"/>
    </row>
    <row r="3337" spans="1:5" x14ac:dyDescent="0.2">
      <c r="A3337" s="49"/>
      <c r="B3337" s="49"/>
      <c r="C3337" s="49"/>
      <c r="D3337" s="49"/>
      <c r="E3337" s="49"/>
    </row>
    <row r="3338" spans="1:5" x14ac:dyDescent="0.2">
      <c r="A3338" s="49"/>
      <c r="B3338" s="49"/>
      <c r="C3338" s="49"/>
      <c r="D3338" s="49"/>
      <c r="E3338" s="49"/>
    </row>
    <row r="3339" spans="1:5" x14ac:dyDescent="0.2">
      <c r="A3339" s="49"/>
      <c r="B3339" s="49"/>
      <c r="C3339" s="49"/>
      <c r="D3339" s="49"/>
      <c r="E3339" s="49"/>
    </row>
    <row r="3340" spans="1:5" x14ac:dyDescent="0.2">
      <c r="A3340" s="49"/>
      <c r="B3340" s="49"/>
      <c r="C3340" s="49"/>
      <c r="D3340" s="49"/>
      <c r="E3340" s="49"/>
    </row>
    <row r="3341" spans="1:5" x14ac:dyDescent="0.2">
      <c r="A3341" s="49"/>
      <c r="B3341" s="49"/>
      <c r="C3341" s="49"/>
      <c r="D3341" s="49"/>
      <c r="E3341" s="49"/>
    </row>
    <row r="3342" spans="1:5" x14ac:dyDescent="0.2">
      <c r="A3342" s="49"/>
      <c r="B3342" s="49"/>
      <c r="C3342" s="49"/>
      <c r="D3342" s="49"/>
      <c r="E3342" s="49"/>
    </row>
    <row r="3343" spans="1:5" x14ac:dyDescent="0.2">
      <c r="A3343" s="49"/>
      <c r="B3343" s="49"/>
      <c r="C3343" s="49"/>
      <c r="D3343" s="49"/>
      <c r="E3343" s="49"/>
    </row>
    <row r="3344" spans="1:5" x14ac:dyDescent="0.2">
      <c r="A3344" s="49"/>
      <c r="B3344" s="49"/>
      <c r="C3344" s="49"/>
      <c r="D3344" s="49"/>
      <c r="E3344" s="49"/>
    </row>
    <row r="3345" spans="1:5" x14ac:dyDescent="0.2">
      <c r="A3345" s="49"/>
      <c r="B3345" s="49"/>
      <c r="C3345" s="49"/>
      <c r="D3345" s="49"/>
      <c r="E3345" s="49"/>
    </row>
    <row r="3346" spans="1:5" x14ac:dyDescent="0.2">
      <c r="A3346" s="49"/>
      <c r="B3346" s="49"/>
      <c r="C3346" s="49"/>
      <c r="D3346" s="49"/>
      <c r="E3346" s="49"/>
    </row>
    <row r="3347" spans="1:5" x14ac:dyDescent="0.2">
      <c r="A3347" s="49"/>
      <c r="B3347" s="49"/>
      <c r="C3347" s="49"/>
      <c r="D3347" s="49"/>
      <c r="E3347" s="49"/>
    </row>
    <row r="3348" spans="1:5" x14ac:dyDescent="0.2">
      <c r="A3348" s="49"/>
      <c r="B3348" s="49"/>
      <c r="C3348" s="49"/>
      <c r="D3348" s="49"/>
      <c r="E3348" s="49"/>
    </row>
    <row r="3349" spans="1:5" x14ac:dyDescent="0.2">
      <c r="A3349" s="49"/>
      <c r="B3349" s="49"/>
      <c r="C3349" s="49"/>
      <c r="D3349" s="49"/>
      <c r="E3349" s="49"/>
    </row>
    <row r="3350" spans="1:5" x14ac:dyDescent="0.2">
      <c r="A3350" s="49"/>
      <c r="B3350" s="49"/>
      <c r="C3350" s="49"/>
      <c r="D3350" s="49"/>
      <c r="E3350" s="49"/>
    </row>
    <row r="3351" spans="1:5" x14ac:dyDescent="0.2">
      <c r="A3351" s="49"/>
      <c r="B3351" s="49"/>
      <c r="C3351" s="49"/>
      <c r="D3351" s="49"/>
      <c r="E3351" s="49"/>
    </row>
    <row r="3352" spans="1:5" x14ac:dyDescent="0.2">
      <c r="A3352" s="49"/>
      <c r="B3352" s="49"/>
      <c r="C3352" s="49"/>
      <c r="D3352" s="49"/>
      <c r="E3352" s="49"/>
    </row>
    <row r="3353" spans="1:5" x14ac:dyDescent="0.2">
      <c r="A3353" s="49"/>
      <c r="B3353" s="49"/>
      <c r="C3353" s="49"/>
      <c r="D3353" s="49"/>
      <c r="E3353" s="49"/>
    </row>
    <row r="3354" spans="1:5" x14ac:dyDescent="0.2">
      <c r="A3354" s="49"/>
      <c r="B3354" s="49"/>
      <c r="C3354" s="49"/>
      <c r="D3354" s="49"/>
      <c r="E3354" s="49"/>
    </row>
    <row r="3355" spans="1:5" x14ac:dyDescent="0.2">
      <c r="A3355" s="49"/>
      <c r="B3355" s="49"/>
      <c r="C3355" s="49"/>
      <c r="D3355" s="49"/>
      <c r="E3355" s="49"/>
    </row>
    <row r="3356" spans="1:5" x14ac:dyDescent="0.2">
      <c r="A3356" s="49"/>
      <c r="B3356" s="49"/>
      <c r="C3356" s="49"/>
      <c r="D3356" s="49"/>
      <c r="E3356" s="49"/>
    </row>
    <row r="3357" spans="1:5" x14ac:dyDescent="0.2">
      <c r="A3357" s="49"/>
      <c r="B3357" s="49"/>
      <c r="C3357" s="49"/>
      <c r="D3357" s="49"/>
      <c r="E3357" s="49"/>
    </row>
    <row r="3358" spans="1:5" x14ac:dyDescent="0.2">
      <c r="A3358" s="49"/>
      <c r="B3358" s="49"/>
      <c r="C3358" s="49"/>
      <c r="D3358" s="49"/>
      <c r="E3358" s="49"/>
    </row>
    <row r="3359" spans="1:5" x14ac:dyDescent="0.2">
      <c r="A3359" s="49"/>
      <c r="B3359" s="49"/>
      <c r="C3359" s="49"/>
      <c r="D3359" s="49"/>
      <c r="E3359" s="49"/>
    </row>
    <row r="3360" spans="1:5" x14ac:dyDescent="0.2">
      <c r="A3360" s="49"/>
      <c r="B3360" s="49"/>
      <c r="C3360" s="49"/>
      <c r="D3360" s="49"/>
      <c r="E3360" s="49"/>
    </row>
    <row r="3361" spans="1:5" x14ac:dyDescent="0.2">
      <c r="A3361" s="49"/>
      <c r="B3361" s="49"/>
      <c r="C3361" s="49"/>
      <c r="D3361" s="49"/>
      <c r="E3361" s="49"/>
    </row>
    <row r="3362" spans="1:5" x14ac:dyDescent="0.2">
      <c r="A3362" s="49"/>
      <c r="B3362" s="49"/>
      <c r="C3362" s="49"/>
      <c r="D3362" s="49"/>
      <c r="E3362" s="49"/>
    </row>
    <row r="3363" spans="1:5" x14ac:dyDescent="0.2">
      <c r="A3363" s="49"/>
      <c r="B3363" s="49"/>
      <c r="C3363" s="49"/>
      <c r="D3363" s="49"/>
      <c r="E3363" s="49"/>
    </row>
    <row r="3364" spans="1:5" x14ac:dyDescent="0.2">
      <c r="A3364" s="49"/>
      <c r="B3364" s="49"/>
      <c r="C3364" s="49"/>
      <c r="D3364" s="49"/>
      <c r="E3364" s="49"/>
    </row>
    <row r="3365" spans="1:5" x14ac:dyDescent="0.2">
      <c r="A3365" s="49"/>
      <c r="B3365" s="49"/>
      <c r="C3365" s="49"/>
      <c r="D3365" s="49"/>
      <c r="E3365" s="49"/>
    </row>
    <row r="3366" spans="1:5" x14ac:dyDescent="0.2">
      <c r="A3366" s="49"/>
      <c r="B3366" s="49"/>
      <c r="C3366" s="49"/>
      <c r="D3366" s="49"/>
      <c r="E3366" s="49"/>
    </row>
    <row r="3367" spans="1:5" x14ac:dyDescent="0.2">
      <c r="A3367" s="49"/>
      <c r="B3367" s="49"/>
      <c r="C3367" s="49"/>
      <c r="D3367" s="49"/>
      <c r="E3367" s="49"/>
    </row>
    <row r="3368" spans="1:5" x14ac:dyDescent="0.2">
      <c r="A3368" s="49"/>
      <c r="B3368" s="49"/>
      <c r="C3368" s="49"/>
      <c r="D3368" s="49"/>
      <c r="E3368" s="49"/>
    </row>
    <row r="3369" spans="1:5" x14ac:dyDescent="0.2">
      <c r="A3369" s="49"/>
      <c r="B3369" s="49"/>
      <c r="C3369" s="49"/>
      <c r="D3369" s="49"/>
      <c r="E3369" s="49"/>
    </row>
    <row r="3370" spans="1:5" x14ac:dyDescent="0.2">
      <c r="A3370" s="49"/>
      <c r="B3370" s="49"/>
      <c r="C3370" s="49"/>
      <c r="D3370" s="49"/>
      <c r="E3370" s="49"/>
    </row>
    <row r="3371" spans="1:5" x14ac:dyDescent="0.2">
      <c r="A3371" s="49"/>
      <c r="B3371" s="49"/>
      <c r="C3371" s="49"/>
      <c r="D3371" s="49"/>
      <c r="E3371" s="49"/>
    </row>
    <row r="3372" spans="1:5" x14ac:dyDescent="0.2">
      <c r="A3372" s="49"/>
      <c r="B3372" s="49"/>
      <c r="C3372" s="49"/>
      <c r="D3372" s="49"/>
      <c r="E3372" s="49"/>
    </row>
    <row r="3373" spans="1:5" x14ac:dyDescent="0.2">
      <c r="A3373" s="49"/>
      <c r="B3373" s="49"/>
      <c r="C3373" s="49"/>
      <c r="D3373" s="49"/>
      <c r="E3373" s="49"/>
    </row>
    <row r="3374" spans="1:5" x14ac:dyDescent="0.2">
      <c r="A3374" s="49"/>
      <c r="B3374" s="49"/>
      <c r="C3374" s="49"/>
      <c r="D3374" s="49"/>
      <c r="E3374" s="49"/>
    </row>
    <row r="3375" spans="1:5" x14ac:dyDescent="0.2">
      <c r="A3375" s="49"/>
      <c r="B3375" s="49"/>
      <c r="C3375" s="49"/>
      <c r="D3375" s="49"/>
      <c r="E3375" s="49"/>
    </row>
    <row r="3376" spans="1:5" x14ac:dyDescent="0.2">
      <c r="A3376" s="49"/>
      <c r="B3376" s="49"/>
      <c r="C3376" s="49"/>
      <c r="D3376" s="49"/>
      <c r="E3376" s="49"/>
    </row>
    <row r="3377" spans="1:5" x14ac:dyDescent="0.2">
      <c r="A3377" s="49"/>
      <c r="B3377" s="49"/>
      <c r="C3377" s="49"/>
      <c r="D3377" s="49"/>
      <c r="E3377" s="49"/>
    </row>
    <row r="3378" spans="1:5" x14ac:dyDescent="0.2">
      <c r="A3378" s="49"/>
      <c r="B3378" s="49"/>
      <c r="C3378" s="49"/>
      <c r="D3378" s="49"/>
      <c r="E3378" s="49"/>
    </row>
    <row r="3379" spans="1:5" x14ac:dyDescent="0.2">
      <c r="A3379" s="49"/>
      <c r="B3379" s="49"/>
      <c r="C3379" s="49"/>
      <c r="D3379" s="49"/>
      <c r="E3379" s="49"/>
    </row>
    <row r="3380" spans="1:5" x14ac:dyDescent="0.2">
      <c r="A3380" s="49"/>
      <c r="B3380" s="49"/>
      <c r="C3380" s="49"/>
      <c r="D3380" s="49"/>
      <c r="E3380" s="49"/>
    </row>
    <row r="3381" spans="1:5" x14ac:dyDescent="0.2">
      <c r="A3381" s="49"/>
      <c r="B3381" s="49"/>
      <c r="C3381" s="49"/>
      <c r="D3381" s="49"/>
      <c r="E3381" s="49"/>
    </row>
    <row r="3382" spans="1:5" x14ac:dyDescent="0.2">
      <c r="A3382" s="49"/>
      <c r="B3382" s="49"/>
      <c r="C3382" s="49"/>
      <c r="D3382" s="49"/>
      <c r="E3382" s="49"/>
    </row>
    <row r="3383" spans="1:5" x14ac:dyDescent="0.2">
      <c r="A3383" s="49"/>
      <c r="B3383" s="49"/>
      <c r="C3383" s="49"/>
      <c r="D3383" s="49"/>
      <c r="E3383" s="49"/>
    </row>
    <row r="3384" spans="1:5" x14ac:dyDescent="0.2">
      <c r="A3384" s="49"/>
      <c r="B3384" s="49"/>
      <c r="C3384" s="49"/>
      <c r="D3384" s="49"/>
      <c r="E3384" s="49"/>
    </row>
    <row r="3385" spans="1:5" x14ac:dyDescent="0.2">
      <c r="A3385" s="49"/>
      <c r="B3385" s="49"/>
      <c r="C3385" s="49"/>
      <c r="D3385" s="49"/>
      <c r="E3385" s="49"/>
    </row>
    <row r="3386" spans="1:5" x14ac:dyDescent="0.2">
      <c r="A3386" s="49"/>
      <c r="B3386" s="49"/>
      <c r="C3386" s="49"/>
      <c r="D3386" s="49"/>
      <c r="E3386" s="49"/>
    </row>
    <row r="3387" spans="1:5" x14ac:dyDescent="0.2">
      <c r="A3387" s="49"/>
      <c r="B3387" s="49"/>
      <c r="C3387" s="49"/>
      <c r="D3387" s="49"/>
      <c r="E3387" s="49"/>
    </row>
    <row r="3388" spans="1:5" x14ac:dyDescent="0.2">
      <c r="A3388" s="49"/>
      <c r="B3388" s="49"/>
      <c r="C3388" s="49"/>
      <c r="D3388" s="49"/>
      <c r="E3388" s="49"/>
    </row>
    <row r="3389" spans="1:5" x14ac:dyDescent="0.2">
      <c r="A3389" s="49"/>
      <c r="B3389" s="49"/>
      <c r="C3389" s="49"/>
      <c r="D3389" s="49"/>
      <c r="E3389" s="49"/>
    </row>
    <row r="3390" spans="1:5" x14ac:dyDescent="0.2">
      <c r="A3390" s="49"/>
      <c r="B3390" s="49"/>
      <c r="C3390" s="49"/>
      <c r="D3390" s="49"/>
      <c r="E3390" s="49"/>
    </row>
    <row r="3391" spans="1:5" x14ac:dyDescent="0.2">
      <c r="A3391" s="49"/>
      <c r="B3391" s="49"/>
      <c r="C3391" s="49"/>
      <c r="D3391" s="49"/>
      <c r="E3391" s="49"/>
    </row>
    <row r="3392" spans="1:5" x14ac:dyDescent="0.2">
      <c r="A3392" s="49"/>
      <c r="B3392" s="49"/>
      <c r="C3392" s="49"/>
      <c r="D3392" s="49"/>
      <c r="E3392" s="49"/>
    </row>
    <row r="3393" spans="1:5" x14ac:dyDescent="0.2">
      <c r="A3393" s="49"/>
      <c r="B3393" s="49"/>
      <c r="C3393" s="49"/>
      <c r="D3393" s="49"/>
      <c r="E3393" s="49"/>
    </row>
    <row r="3394" spans="1:5" x14ac:dyDescent="0.2">
      <c r="A3394" s="49"/>
      <c r="B3394" s="49"/>
      <c r="C3394" s="49"/>
      <c r="D3394" s="49"/>
      <c r="E3394" s="49"/>
    </row>
    <row r="3395" spans="1:5" x14ac:dyDescent="0.2">
      <c r="A3395" s="49"/>
      <c r="B3395" s="49"/>
      <c r="C3395" s="49"/>
      <c r="D3395" s="49"/>
      <c r="E3395" s="49"/>
    </row>
    <row r="3396" spans="1:5" x14ac:dyDescent="0.2">
      <c r="A3396" s="49"/>
      <c r="B3396" s="49"/>
      <c r="C3396" s="49"/>
      <c r="D3396" s="49"/>
      <c r="E3396" s="49"/>
    </row>
    <row r="3397" spans="1:5" x14ac:dyDescent="0.2">
      <c r="A3397" s="49"/>
      <c r="B3397" s="49"/>
      <c r="C3397" s="49"/>
      <c r="D3397" s="49"/>
      <c r="E3397" s="49"/>
    </row>
    <row r="3398" spans="1:5" x14ac:dyDescent="0.2">
      <c r="A3398" s="49"/>
      <c r="B3398" s="49"/>
      <c r="C3398" s="49"/>
      <c r="D3398" s="49"/>
      <c r="E3398" s="49"/>
    </row>
    <row r="3399" spans="1:5" x14ac:dyDescent="0.2">
      <c r="A3399" s="49"/>
      <c r="B3399" s="49"/>
      <c r="C3399" s="49"/>
      <c r="D3399" s="49"/>
      <c r="E3399" s="49"/>
    </row>
    <row r="3400" spans="1:5" x14ac:dyDescent="0.2">
      <c r="A3400" s="49"/>
      <c r="B3400" s="49"/>
      <c r="C3400" s="49"/>
      <c r="D3400" s="49"/>
      <c r="E3400" s="49"/>
    </row>
    <row r="3401" spans="1:5" x14ac:dyDescent="0.2">
      <c r="A3401" s="49"/>
      <c r="B3401" s="49"/>
      <c r="C3401" s="49"/>
      <c r="D3401" s="49"/>
      <c r="E3401" s="49"/>
    </row>
    <row r="3402" spans="1:5" x14ac:dyDescent="0.2">
      <c r="A3402" s="49"/>
      <c r="B3402" s="49"/>
      <c r="C3402" s="49"/>
      <c r="D3402" s="49"/>
      <c r="E3402" s="49"/>
    </row>
    <row r="3403" spans="1:5" x14ac:dyDescent="0.2">
      <c r="A3403" s="49"/>
      <c r="B3403" s="49"/>
      <c r="C3403" s="49"/>
      <c r="D3403" s="49"/>
      <c r="E3403" s="49"/>
    </row>
    <row r="3404" spans="1:5" x14ac:dyDescent="0.2">
      <c r="A3404" s="49"/>
      <c r="B3404" s="49"/>
      <c r="C3404" s="49"/>
      <c r="D3404" s="49"/>
      <c r="E3404" s="49"/>
    </row>
    <row r="3405" spans="1:5" x14ac:dyDescent="0.2">
      <c r="A3405" s="49"/>
      <c r="B3405" s="49"/>
      <c r="C3405" s="49"/>
      <c r="D3405" s="49"/>
      <c r="E3405" s="49"/>
    </row>
    <row r="3406" spans="1:5" x14ac:dyDescent="0.2">
      <c r="A3406" s="49"/>
      <c r="B3406" s="49"/>
      <c r="C3406" s="49"/>
      <c r="D3406" s="49"/>
      <c r="E3406" s="49"/>
    </row>
    <row r="3407" spans="1:5" x14ac:dyDescent="0.2">
      <c r="A3407" s="49"/>
      <c r="B3407" s="49"/>
      <c r="C3407" s="49"/>
      <c r="D3407" s="49"/>
      <c r="E3407" s="49"/>
    </row>
    <row r="3408" spans="1:5" x14ac:dyDescent="0.2">
      <c r="A3408" s="49"/>
      <c r="B3408" s="49"/>
      <c r="C3408" s="49"/>
      <c r="D3408" s="49"/>
      <c r="E3408" s="49"/>
    </row>
    <row r="3409" spans="1:5" x14ac:dyDescent="0.2">
      <c r="A3409" s="49"/>
      <c r="B3409" s="49"/>
      <c r="C3409" s="49"/>
      <c r="D3409" s="49"/>
      <c r="E3409" s="49"/>
    </row>
    <row r="3410" spans="1:5" x14ac:dyDescent="0.2">
      <c r="A3410" s="49"/>
      <c r="B3410" s="49"/>
      <c r="C3410" s="49"/>
      <c r="D3410" s="49"/>
      <c r="E3410" s="49"/>
    </row>
    <row r="3411" spans="1:5" x14ac:dyDescent="0.2">
      <c r="A3411" s="49"/>
      <c r="B3411" s="49"/>
      <c r="C3411" s="49"/>
      <c r="D3411" s="49"/>
      <c r="E3411" s="49"/>
    </row>
    <row r="3412" spans="1:5" x14ac:dyDescent="0.2">
      <c r="A3412" s="49"/>
      <c r="B3412" s="49"/>
      <c r="C3412" s="49"/>
      <c r="D3412" s="49"/>
      <c r="E3412" s="49"/>
    </row>
    <row r="3413" spans="1:5" x14ac:dyDescent="0.2">
      <c r="A3413" s="49"/>
      <c r="B3413" s="49"/>
      <c r="C3413" s="49"/>
      <c r="D3413" s="49"/>
      <c r="E3413" s="49"/>
    </row>
    <row r="3414" spans="1:5" x14ac:dyDescent="0.2">
      <c r="A3414" s="49"/>
      <c r="B3414" s="49"/>
      <c r="C3414" s="49"/>
      <c r="D3414" s="49"/>
      <c r="E3414" s="49"/>
    </row>
    <row r="3415" spans="1:5" x14ac:dyDescent="0.2">
      <c r="A3415" s="49"/>
      <c r="B3415" s="49"/>
      <c r="C3415" s="49"/>
      <c r="D3415" s="49"/>
      <c r="E3415" s="49"/>
    </row>
    <row r="3416" spans="1:5" x14ac:dyDescent="0.2">
      <c r="A3416" s="49"/>
      <c r="B3416" s="49"/>
      <c r="C3416" s="49"/>
      <c r="D3416" s="49"/>
      <c r="E3416" s="49"/>
    </row>
    <row r="3417" spans="1:5" x14ac:dyDescent="0.2">
      <c r="A3417" s="49"/>
      <c r="B3417" s="49"/>
      <c r="C3417" s="49"/>
      <c r="D3417" s="49"/>
      <c r="E3417" s="49"/>
    </row>
    <row r="3418" spans="1:5" x14ac:dyDescent="0.2">
      <c r="A3418" s="49"/>
      <c r="B3418" s="49"/>
      <c r="C3418" s="49"/>
      <c r="D3418" s="49"/>
      <c r="E3418" s="49"/>
    </row>
    <row r="3419" spans="1:5" x14ac:dyDescent="0.2">
      <c r="A3419" s="49"/>
      <c r="B3419" s="49"/>
      <c r="C3419" s="49"/>
      <c r="D3419" s="49"/>
      <c r="E3419" s="49"/>
    </row>
    <row r="3420" spans="1:5" x14ac:dyDescent="0.2">
      <c r="A3420" s="49"/>
      <c r="B3420" s="49"/>
      <c r="C3420" s="49"/>
      <c r="D3420" s="49"/>
      <c r="E3420" s="49"/>
    </row>
    <row r="3421" spans="1:5" x14ac:dyDescent="0.2">
      <c r="A3421" s="49"/>
      <c r="B3421" s="49"/>
      <c r="C3421" s="49"/>
      <c r="D3421" s="49"/>
      <c r="E3421" s="49"/>
    </row>
    <row r="3422" spans="1:5" x14ac:dyDescent="0.2">
      <c r="A3422" s="49"/>
      <c r="B3422" s="49"/>
      <c r="C3422" s="49"/>
      <c r="D3422" s="49"/>
      <c r="E3422" s="49"/>
    </row>
    <row r="3423" spans="1:5" x14ac:dyDescent="0.2">
      <c r="A3423" s="49"/>
      <c r="B3423" s="49"/>
      <c r="C3423" s="49"/>
      <c r="D3423" s="49"/>
      <c r="E3423" s="49"/>
    </row>
    <row r="3424" spans="1:5" x14ac:dyDescent="0.2">
      <c r="A3424" s="49"/>
      <c r="B3424" s="49"/>
      <c r="C3424" s="49"/>
      <c r="D3424" s="49"/>
      <c r="E3424" s="49"/>
    </row>
    <row r="3425" spans="1:5" x14ac:dyDescent="0.2">
      <c r="A3425" s="49"/>
      <c r="B3425" s="49"/>
      <c r="C3425" s="49"/>
      <c r="D3425" s="49"/>
      <c r="E3425" s="49"/>
    </row>
    <row r="3426" spans="1:5" x14ac:dyDescent="0.2">
      <c r="A3426" s="49"/>
      <c r="B3426" s="49"/>
      <c r="C3426" s="49"/>
      <c r="D3426" s="49"/>
      <c r="E3426" s="49"/>
    </row>
    <row r="3427" spans="1:5" x14ac:dyDescent="0.2">
      <c r="A3427" s="49"/>
      <c r="B3427" s="49"/>
      <c r="C3427" s="49"/>
      <c r="D3427" s="49"/>
      <c r="E3427" s="49"/>
    </row>
    <row r="3428" spans="1:5" x14ac:dyDescent="0.2">
      <c r="A3428" s="49"/>
      <c r="B3428" s="49"/>
      <c r="C3428" s="49"/>
      <c r="D3428" s="49"/>
      <c r="E3428" s="49"/>
    </row>
    <row r="3429" spans="1:5" x14ac:dyDescent="0.2">
      <c r="A3429" s="49"/>
      <c r="B3429" s="49"/>
      <c r="C3429" s="49"/>
      <c r="D3429" s="49"/>
      <c r="E3429" s="49"/>
    </row>
    <row r="3430" spans="1:5" x14ac:dyDescent="0.2">
      <c r="A3430" s="49"/>
      <c r="B3430" s="49"/>
      <c r="C3430" s="49"/>
      <c r="D3430" s="49"/>
      <c r="E3430" s="49"/>
    </row>
    <row r="3431" spans="1:5" x14ac:dyDescent="0.2">
      <c r="A3431" s="49"/>
      <c r="B3431" s="49"/>
      <c r="C3431" s="49"/>
      <c r="D3431" s="49"/>
      <c r="E3431" s="49"/>
    </row>
    <row r="3432" spans="1:5" x14ac:dyDescent="0.2">
      <c r="A3432" s="49"/>
      <c r="B3432" s="49"/>
      <c r="C3432" s="49"/>
      <c r="D3432" s="49"/>
      <c r="E3432" s="49"/>
    </row>
    <row r="3433" spans="1:5" x14ac:dyDescent="0.2">
      <c r="A3433" s="49"/>
      <c r="B3433" s="49"/>
      <c r="C3433" s="49"/>
      <c r="D3433" s="49"/>
      <c r="E3433" s="49"/>
    </row>
    <row r="3434" spans="1:5" x14ac:dyDescent="0.2">
      <c r="A3434" s="49"/>
      <c r="B3434" s="49"/>
      <c r="C3434" s="49"/>
      <c r="D3434" s="49"/>
      <c r="E3434" s="49"/>
    </row>
    <row r="3435" spans="1:5" x14ac:dyDescent="0.2">
      <c r="A3435" s="49"/>
      <c r="B3435" s="49"/>
      <c r="C3435" s="49"/>
      <c r="D3435" s="49"/>
      <c r="E3435" s="49"/>
    </row>
    <row r="3436" spans="1:5" x14ac:dyDescent="0.2">
      <c r="A3436" s="49"/>
      <c r="B3436" s="49"/>
      <c r="C3436" s="49"/>
      <c r="D3436" s="49"/>
      <c r="E3436" s="49"/>
    </row>
    <row r="3437" spans="1:5" x14ac:dyDescent="0.2">
      <c r="A3437" s="49"/>
      <c r="B3437" s="49"/>
      <c r="C3437" s="49"/>
      <c r="D3437" s="49"/>
      <c r="E3437" s="49"/>
    </row>
    <row r="3438" spans="1:5" x14ac:dyDescent="0.2">
      <c r="A3438" s="49"/>
      <c r="B3438" s="49"/>
      <c r="C3438" s="49"/>
      <c r="D3438" s="49"/>
      <c r="E3438" s="49"/>
    </row>
    <row r="3439" spans="1:5" x14ac:dyDescent="0.2">
      <c r="A3439" s="49"/>
      <c r="B3439" s="49"/>
      <c r="C3439" s="49"/>
      <c r="D3439" s="49"/>
      <c r="E3439" s="49"/>
    </row>
    <row r="3440" spans="1:5" x14ac:dyDescent="0.2">
      <c r="A3440" s="49"/>
      <c r="B3440" s="49"/>
      <c r="C3440" s="49"/>
      <c r="D3440" s="49"/>
      <c r="E3440" s="49"/>
    </row>
    <row r="3441" spans="1:5" x14ac:dyDescent="0.2">
      <c r="A3441" s="49"/>
      <c r="B3441" s="49"/>
      <c r="C3441" s="49"/>
      <c r="D3441" s="49"/>
      <c r="E3441" s="49"/>
    </row>
    <row r="3442" spans="1:5" x14ac:dyDescent="0.2">
      <c r="A3442" s="49"/>
      <c r="B3442" s="49"/>
      <c r="C3442" s="49"/>
      <c r="D3442" s="49"/>
      <c r="E3442" s="49"/>
    </row>
    <row r="3443" spans="1:5" x14ac:dyDescent="0.2">
      <c r="A3443" s="49"/>
      <c r="B3443" s="49"/>
      <c r="C3443" s="49"/>
      <c r="D3443" s="49"/>
      <c r="E3443" s="49"/>
    </row>
    <row r="3444" spans="1:5" x14ac:dyDescent="0.2">
      <c r="A3444" s="49"/>
      <c r="B3444" s="49"/>
      <c r="C3444" s="49"/>
      <c r="D3444" s="49"/>
      <c r="E3444" s="49"/>
    </row>
    <row r="3445" spans="1:5" x14ac:dyDescent="0.2">
      <c r="A3445" s="49"/>
      <c r="B3445" s="49"/>
      <c r="C3445" s="49"/>
      <c r="D3445" s="49"/>
      <c r="E3445" s="49"/>
    </row>
    <row r="3446" spans="1:5" x14ac:dyDescent="0.2">
      <c r="A3446" s="49"/>
      <c r="B3446" s="49"/>
      <c r="C3446" s="49"/>
      <c r="D3446" s="49"/>
      <c r="E3446" s="49"/>
    </row>
    <row r="3447" spans="1:5" x14ac:dyDescent="0.2">
      <c r="A3447" s="49"/>
      <c r="B3447" s="49"/>
      <c r="C3447" s="49"/>
      <c r="D3447" s="49"/>
      <c r="E3447" s="49"/>
    </row>
    <row r="3448" spans="1:5" x14ac:dyDescent="0.2">
      <c r="A3448" s="49"/>
      <c r="B3448" s="49"/>
      <c r="C3448" s="49"/>
      <c r="D3448" s="49"/>
      <c r="E3448" s="49"/>
    </row>
    <row r="3449" spans="1:5" x14ac:dyDescent="0.2">
      <c r="A3449" s="49"/>
      <c r="B3449" s="49"/>
      <c r="C3449" s="49"/>
      <c r="D3449" s="49"/>
      <c r="E3449" s="49"/>
    </row>
    <row r="3450" spans="1:5" x14ac:dyDescent="0.2">
      <c r="A3450" s="49"/>
      <c r="B3450" s="49"/>
      <c r="C3450" s="49"/>
      <c r="D3450" s="49"/>
      <c r="E3450" s="49"/>
    </row>
    <row r="3451" spans="1:5" x14ac:dyDescent="0.2">
      <c r="A3451" s="49"/>
      <c r="B3451" s="49"/>
      <c r="C3451" s="49"/>
      <c r="D3451" s="49"/>
      <c r="E3451" s="49"/>
    </row>
    <row r="3452" spans="1:5" x14ac:dyDescent="0.2">
      <c r="A3452" s="49"/>
      <c r="B3452" s="49"/>
      <c r="C3452" s="49"/>
      <c r="D3452" s="49"/>
      <c r="E3452" s="49"/>
    </row>
    <row r="3453" spans="1:5" x14ac:dyDescent="0.2">
      <c r="A3453" s="49"/>
      <c r="B3453" s="49"/>
      <c r="C3453" s="49"/>
      <c r="D3453" s="49"/>
      <c r="E3453" s="49"/>
    </row>
    <row r="3454" spans="1:5" x14ac:dyDescent="0.2">
      <c r="A3454" s="49"/>
      <c r="B3454" s="49"/>
      <c r="C3454" s="49"/>
      <c r="D3454" s="49"/>
      <c r="E3454" s="49"/>
    </row>
    <row r="3455" spans="1:5" x14ac:dyDescent="0.2">
      <c r="A3455" s="49"/>
      <c r="B3455" s="49"/>
      <c r="C3455" s="49"/>
      <c r="D3455" s="49"/>
      <c r="E3455" s="49"/>
    </row>
    <row r="3456" spans="1:5" x14ac:dyDescent="0.2">
      <c r="A3456" s="49"/>
      <c r="B3456" s="49"/>
      <c r="C3456" s="49"/>
      <c r="D3456" s="49"/>
      <c r="E3456" s="49"/>
    </row>
    <row r="3457" spans="1:5" x14ac:dyDescent="0.2">
      <c r="A3457" s="49"/>
      <c r="B3457" s="49"/>
      <c r="C3457" s="49"/>
      <c r="D3457" s="49"/>
      <c r="E3457" s="49"/>
    </row>
    <row r="3458" spans="1:5" x14ac:dyDescent="0.2">
      <c r="A3458" s="49"/>
      <c r="B3458" s="49"/>
      <c r="C3458" s="49"/>
      <c r="D3458" s="49"/>
      <c r="E3458" s="49"/>
    </row>
    <row r="3459" spans="1:5" x14ac:dyDescent="0.2">
      <c r="A3459" s="49"/>
      <c r="B3459" s="49"/>
      <c r="C3459" s="49"/>
      <c r="D3459" s="49"/>
      <c r="E3459" s="49"/>
    </row>
    <row r="3460" spans="1:5" x14ac:dyDescent="0.2">
      <c r="A3460" s="49"/>
      <c r="B3460" s="49"/>
      <c r="C3460" s="49"/>
      <c r="D3460" s="49"/>
      <c r="E3460" s="49"/>
    </row>
    <row r="3461" spans="1:5" x14ac:dyDescent="0.2">
      <c r="A3461" s="49"/>
      <c r="B3461" s="49"/>
      <c r="C3461" s="49"/>
      <c r="D3461" s="49"/>
      <c r="E3461" s="49"/>
    </row>
    <row r="3462" spans="1:5" x14ac:dyDescent="0.2">
      <c r="A3462" s="49"/>
      <c r="B3462" s="49"/>
      <c r="C3462" s="49"/>
      <c r="D3462" s="49"/>
      <c r="E3462" s="49"/>
    </row>
    <row r="3463" spans="1:5" x14ac:dyDescent="0.2">
      <c r="A3463" s="49"/>
      <c r="B3463" s="49"/>
      <c r="C3463" s="49"/>
      <c r="D3463" s="49"/>
      <c r="E3463" s="49"/>
    </row>
    <row r="3464" spans="1:5" x14ac:dyDescent="0.2">
      <c r="A3464" s="49"/>
      <c r="B3464" s="49"/>
      <c r="C3464" s="49"/>
      <c r="D3464" s="49"/>
      <c r="E3464" s="49"/>
    </row>
    <row r="3465" spans="1:5" x14ac:dyDescent="0.2">
      <c r="A3465" s="49"/>
      <c r="B3465" s="49"/>
      <c r="C3465" s="49"/>
      <c r="D3465" s="49"/>
      <c r="E3465" s="49"/>
    </row>
    <row r="3466" spans="1:5" x14ac:dyDescent="0.2">
      <c r="A3466" s="49"/>
      <c r="B3466" s="49"/>
      <c r="C3466" s="49"/>
      <c r="D3466" s="49"/>
      <c r="E3466" s="49"/>
    </row>
    <row r="3467" spans="1:5" x14ac:dyDescent="0.2">
      <c r="A3467" s="49"/>
      <c r="B3467" s="49"/>
      <c r="C3467" s="49"/>
      <c r="D3467" s="49"/>
      <c r="E3467" s="49"/>
    </row>
    <row r="3468" spans="1:5" x14ac:dyDescent="0.2">
      <c r="A3468" s="49"/>
      <c r="B3468" s="49"/>
      <c r="C3468" s="49"/>
      <c r="D3468" s="49"/>
      <c r="E3468" s="49"/>
    </row>
    <row r="3469" spans="1:5" x14ac:dyDescent="0.2">
      <c r="A3469" s="49"/>
      <c r="B3469" s="49"/>
      <c r="C3469" s="49"/>
      <c r="D3469" s="49"/>
      <c r="E3469" s="49"/>
    </row>
    <row r="3470" spans="1:5" x14ac:dyDescent="0.2">
      <c r="A3470" s="49"/>
      <c r="B3470" s="49"/>
      <c r="C3470" s="49"/>
      <c r="D3470" s="49"/>
      <c r="E3470" s="49"/>
    </row>
    <row r="3471" spans="1:5" x14ac:dyDescent="0.2">
      <c r="A3471" s="49"/>
      <c r="B3471" s="49"/>
      <c r="C3471" s="49"/>
      <c r="D3471" s="49"/>
      <c r="E3471" s="49"/>
    </row>
    <row r="3472" spans="1:5" x14ac:dyDescent="0.2">
      <c r="A3472" s="49"/>
      <c r="B3472" s="49"/>
      <c r="C3472" s="49"/>
      <c r="D3472" s="49"/>
      <c r="E3472" s="49"/>
    </row>
    <row r="3473" spans="1:5" x14ac:dyDescent="0.2">
      <c r="A3473" s="49"/>
      <c r="B3473" s="49"/>
      <c r="C3473" s="49"/>
      <c r="D3473" s="49"/>
      <c r="E3473" s="49"/>
    </row>
    <row r="3474" spans="1:5" x14ac:dyDescent="0.2">
      <c r="A3474" s="49"/>
      <c r="B3474" s="49"/>
      <c r="C3474" s="49"/>
      <c r="D3474" s="49"/>
      <c r="E3474" s="49"/>
    </row>
    <row r="3475" spans="1:5" x14ac:dyDescent="0.2">
      <c r="A3475" s="49"/>
      <c r="B3475" s="49"/>
      <c r="C3475" s="49"/>
      <c r="D3475" s="49"/>
      <c r="E3475" s="49"/>
    </row>
    <row r="3476" spans="1:5" x14ac:dyDescent="0.2">
      <c r="A3476" s="49"/>
      <c r="B3476" s="49"/>
      <c r="C3476" s="49"/>
      <c r="D3476" s="49"/>
      <c r="E3476" s="49"/>
    </row>
    <row r="3477" spans="1:5" x14ac:dyDescent="0.2">
      <c r="A3477" s="49"/>
      <c r="B3477" s="49"/>
      <c r="C3477" s="49"/>
      <c r="D3477" s="49"/>
      <c r="E3477" s="49"/>
    </row>
    <row r="3478" spans="1:5" x14ac:dyDescent="0.2">
      <c r="A3478" s="49"/>
      <c r="B3478" s="49"/>
      <c r="C3478" s="49"/>
      <c r="D3478" s="49"/>
      <c r="E3478" s="49"/>
    </row>
    <row r="3479" spans="1:5" x14ac:dyDescent="0.2">
      <c r="A3479" s="49"/>
      <c r="B3479" s="49"/>
      <c r="C3479" s="49"/>
      <c r="D3479" s="49"/>
      <c r="E3479" s="49"/>
    </row>
    <row r="3480" spans="1:5" x14ac:dyDescent="0.2">
      <c r="A3480" s="49"/>
      <c r="B3480" s="49"/>
      <c r="C3480" s="49"/>
      <c r="D3480" s="49"/>
      <c r="E3480" s="49"/>
    </row>
    <row r="3481" spans="1:5" x14ac:dyDescent="0.2">
      <c r="A3481" s="49"/>
      <c r="B3481" s="49"/>
      <c r="C3481" s="49"/>
      <c r="D3481" s="49"/>
      <c r="E3481" s="49"/>
    </row>
    <row r="3482" spans="1:5" x14ac:dyDescent="0.2">
      <c r="A3482" s="49"/>
      <c r="B3482" s="49"/>
      <c r="C3482" s="49"/>
      <c r="D3482" s="49"/>
      <c r="E3482" s="49"/>
    </row>
    <row r="3483" spans="1:5" x14ac:dyDescent="0.2">
      <c r="A3483" s="49"/>
      <c r="B3483" s="49"/>
      <c r="C3483" s="49"/>
      <c r="D3483" s="49"/>
      <c r="E3483" s="49"/>
    </row>
    <row r="3484" spans="1:5" x14ac:dyDescent="0.2">
      <c r="A3484" s="49"/>
      <c r="B3484" s="49"/>
      <c r="C3484" s="49"/>
      <c r="D3484" s="49"/>
      <c r="E3484" s="49"/>
    </row>
    <row r="3485" spans="1:5" x14ac:dyDescent="0.2">
      <c r="A3485" s="49"/>
      <c r="B3485" s="49"/>
      <c r="C3485" s="49"/>
      <c r="D3485" s="49"/>
      <c r="E3485" s="49"/>
    </row>
    <row r="3486" spans="1:5" x14ac:dyDescent="0.2">
      <c r="A3486" s="49"/>
      <c r="B3486" s="49"/>
      <c r="C3486" s="49"/>
      <c r="D3486" s="49"/>
      <c r="E3486" s="49"/>
    </row>
    <row r="3487" spans="1:5" x14ac:dyDescent="0.2">
      <c r="A3487" s="49"/>
      <c r="B3487" s="49"/>
      <c r="C3487" s="49"/>
      <c r="D3487" s="49"/>
      <c r="E3487" s="49"/>
    </row>
    <row r="3488" spans="1:5" x14ac:dyDescent="0.2">
      <c r="A3488" s="49"/>
      <c r="B3488" s="49"/>
      <c r="C3488" s="49"/>
      <c r="D3488" s="49"/>
      <c r="E3488" s="49"/>
    </row>
    <row r="3489" spans="1:5" x14ac:dyDescent="0.2">
      <c r="A3489" s="49"/>
      <c r="B3489" s="49"/>
      <c r="C3489" s="49"/>
      <c r="D3489" s="49"/>
      <c r="E3489" s="49"/>
    </row>
    <row r="3490" spans="1:5" x14ac:dyDescent="0.2">
      <c r="A3490" s="49"/>
      <c r="B3490" s="49"/>
      <c r="C3490" s="49"/>
      <c r="D3490" s="49"/>
      <c r="E3490" s="49"/>
    </row>
    <row r="3491" spans="1:5" x14ac:dyDescent="0.2">
      <c r="A3491" s="49"/>
      <c r="B3491" s="49"/>
      <c r="C3491" s="49"/>
      <c r="D3491" s="49"/>
      <c r="E3491" s="49"/>
    </row>
    <row r="3492" spans="1:5" x14ac:dyDescent="0.2">
      <c r="A3492" s="49"/>
      <c r="B3492" s="49"/>
      <c r="C3492" s="49"/>
      <c r="D3492" s="49"/>
      <c r="E3492" s="49"/>
    </row>
    <row r="3493" spans="1:5" x14ac:dyDescent="0.2">
      <c r="A3493" s="49"/>
      <c r="B3493" s="49"/>
      <c r="C3493" s="49"/>
      <c r="D3493" s="49"/>
      <c r="E3493" s="49"/>
    </row>
    <row r="3494" spans="1:5" x14ac:dyDescent="0.2">
      <c r="A3494" s="49"/>
      <c r="B3494" s="49"/>
      <c r="C3494" s="49"/>
      <c r="D3494" s="49"/>
      <c r="E3494" s="49"/>
    </row>
    <row r="3495" spans="1:5" x14ac:dyDescent="0.2">
      <c r="A3495" s="49"/>
      <c r="B3495" s="49"/>
      <c r="C3495" s="49"/>
      <c r="D3495" s="49"/>
      <c r="E3495" s="49"/>
    </row>
    <row r="3496" spans="1:5" x14ac:dyDescent="0.2">
      <c r="A3496" s="49"/>
      <c r="B3496" s="49"/>
      <c r="C3496" s="49"/>
      <c r="D3496" s="49"/>
      <c r="E3496" s="49"/>
    </row>
    <row r="3497" spans="1:5" x14ac:dyDescent="0.2">
      <c r="A3497" s="49"/>
      <c r="B3497" s="49"/>
      <c r="C3497" s="49"/>
      <c r="D3497" s="49"/>
      <c r="E3497" s="49"/>
    </row>
    <row r="3498" spans="1:5" x14ac:dyDescent="0.2">
      <c r="A3498" s="49"/>
      <c r="B3498" s="49"/>
      <c r="C3498" s="49"/>
      <c r="D3498" s="49"/>
      <c r="E3498" s="49"/>
    </row>
    <row r="3499" spans="1:5" x14ac:dyDescent="0.2">
      <c r="A3499" s="49"/>
      <c r="B3499" s="49"/>
      <c r="C3499" s="49"/>
      <c r="D3499" s="49"/>
      <c r="E3499" s="49"/>
    </row>
    <row r="3500" spans="1:5" x14ac:dyDescent="0.2">
      <c r="A3500" s="49"/>
      <c r="B3500" s="49"/>
      <c r="C3500" s="49"/>
      <c r="D3500" s="49"/>
      <c r="E3500" s="49"/>
    </row>
    <row r="3501" spans="1:5" x14ac:dyDescent="0.2">
      <c r="A3501" s="49"/>
      <c r="B3501" s="49"/>
      <c r="C3501" s="49"/>
      <c r="D3501" s="49"/>
      <c r="E3501" s="49"/>
    </row>
    <row r="3502" spans="1:5" x14ac:dyDescent="0.2">
      <c r="A3502" s="49"/>
      <c r="B3502" s="49"/>
      <c r="C3502" s="49"/>
      <c r="D3502" s="49"/>
      <c r="E3502" s="49"/>
    </row>
    <row r="3503" spans="1:5" x14ac:dyDescent="0.2">
      <c r="A3503" s="49"/>
      <c r="B3503" s="49"/>
      <c r="C3503" s="49"/>
      <c r="D3503" s="49"/>
      <c r="E3503" s="49"/>
    </row>
    <row r="3504" spans="1:5" x14ac:dyDescent="0.2">
      <c r="A3504" s="49"/>
      <c r="B3504" s="49"/>
      <c r="C3504" s="49"/>
      <c r="D3504" s="49"/>
      <c r="E3504" s="49"/>
    </row>
    <row r="3505" spans="1:5" x14ac:dyDescent="0.2">
      <c r="A3505" s="49"/>
      <c r="B3505" s="49"/>
      <c r="C3505" s="49"/>
      <c r="D3505" s="49"/>
      <c r="E3505" s="49"/>
    </row>
    <row r="3506" spans="1:5" x14ac:dyDescent="0.2">
      <c r="A3506" s="49"/>
      <c r="B3506" s="49"/>
      <c r="C3506" s="49"/>
      <c r="D3506" s="49"/>
      <c r="E3506" s="49"/>
    </row>
    <row r="3507" spans="1:5" x14ac:dyDescent="0.2">
      <c r="A3507" s="49"/>
      <c r="B3507" s="49"/>
      <c r="C3507" s="49"/>
      <c r="D3507" s="49"/>
      <c r="E3507" s="49"/>
    </row>
    <row r="3508" spans="1:5" x14ac:dyDescent="0.2">
      <c r="A3508" s="49"/>
      <c r="B3508" s="49"/>
      <c r="C3508" s="49"/>
      <c r="D3508" s="49"/>
      <c r="E3508" s="49"/>
    </row>
    <row r="3509" spans="1:5" x14ac:dyDescent="0.2">
      <c r="A3509" s="49"/>
      <c r="B3509" s="49"/>
      <c r="C3509" s="49"/>
      <c r="D3509" s="49"/>
      <c r="E3509" s="49"/>
    </row>
    <row r="3510" spans="1:5" x14ac:dyDescent="0.2">
      <c r="A3510" s="49"/>
      <c r="B3510" s="49"/>
      <c r="C3510" s="49"/>
      <c r="D3510" s="49"/>
      <c r="E3510" s="49"/>
    </row>
    <row r="3511" spans="1:5" x14ac:dyDescent="0.2">
      <c r="A3511" s="49"/>
      <c r="B3511" s="49"/>
      <c r="C3511" s="49"/>
      <c r="D3511" s="49"/>
      <c r="E3511" s="49"/>
    </row>
    <row r="3512" spans="1:5" x14ac:dyDescent="0.2">
      <c r="A3512" s="49"/>
      <c r="B3512" s="49"/>
      <c r="C3512" s="49"/>
      <c r="D3512" s="49"/>
      <c r="E3512" s="49"/>
    </row>
    <row r="3513" spans="1:5" x14ac:dyDescent="0.2">
      <c r="A3513" s="49"/>
      <c r="B3513" s="49"/>
      <c r="C3513" s="49"/>
      <c r="D3513" s="49"/>
      <c r="E3513" s="49"/>
    </row>
    <row r="3514" spans="1:5" x14ac:dyDescent="0.2">
      <c r="A3514" s="49"/>
      <c r="B3514" s="49"/>
      <c r="C3514" s="49"/>
      <c r="D3514" s="49"/>
      <c r="E3514" s="49"/>
    </row>
    <row r="3515" spans="1:5" x14ac:dyDescent="0.2">
      <c r="A3515" s="49"/>
      <c r="B3515" s="49"/>
      <c r="C3515" s="49"/>
      <c r="D3515" s="49"/>
      <c r="E3515" s="49"/>
    </row>
    <row r="3516" spans="1:5" x14ac:dyDescent="0.2">
      <c r="A3516" s="49"/>
      <c r="B3516" s="49"/>
      <c r="C3516" s="49"/>
      <c r="D3516" s="49"/>
      <c r="E3516" s="49"/>
    </row>
    <row r="3517" spans="1:5" x14ac:dyDescent="0.2">
      <c r="A3517" s="49"/>
      <c r="B3517" s="49"/>
      <c r="C3517" s="49"/>
      <c r="D3517" s="49"/>
      <c r="E3517" s="49"/>
    </row>
    <row r="3518" spans="1:5" x14ac:dyDescent="0.2">
      <c r="A3518" s="49"/>
      <c r="B3518" s="49"/>
      <c r="C3518" s="49"/>
      <c r="D3518" s="49"/>
      <c r="E3518" s="49"/>
    </row>
    <row r="3519" spans="1:5" x14ac:dyDescent="0.2">
      <c r="A3519" s="49"/>
      <c r="B3519" s="49"/>
      <c r="C3519" s="49"/>
      <c r="D3519" s="49"/>
      <c r="E3519" s="49"/>
    </row>
    <row r="3520" spans="1:5" x14ac:dyDescent="0.2">
      <c r="A3520" s="49"/>
      <c r="B3520" s="49"/>
      <c r="C3520" s="49"/>
      <c r="D3520" s="49"/>
      <c r="E3520" s="49"/>
    </row>
    <row r="3521" spans="1:5" x14ac:dyDescent="0.2">
      <c r="A3521" s="49"/>
      <c r="B3521" s="49"/>
      <c r="C3521" s="49"/>
      <c r="D3521" s="49"/>
      <c r="E3521" s="49"/>
    </row>
    <row r="3522" spans="1:5" x14ac:dyDescent="0.2">
      <c r="A3522" s="49"/>
      <c r="B3522" s="49"/>
      <c r="C3522" s="49"/>
      <c r="D3522" s="49"/>
      <c r="E3522" s="49"/>
    </row>
    <row r="3523" spans="1:5" x14ac:dyDescent="0.2">
      <c r="A3523" s="49"/>
      <c r="B3523" s="49"/>
      <c r="C3523" s="49"/>
      <c r="D3523" s="49"/>
      <c r="E3523" s="49"/>
    </row>
    <row r="3524" spans="1:5" x14ac:dyDescent="0.2">
      <c r="A3524" s="49"/>
      <c r="B3524" s="49"/>
      <c r="C3524" s="49"/>
      <c r="D3524" s="49"/>
      <c r="E3524" s="49"/>
    </row>
    <row r="3525" spans="1:5" x14ac:dyDescent="0.2">
      <c r="A3525" s="49"/>
      <c r="B3525" s="49"/>
      <c r="C3525" s="49"/>
      <c r="D3525" s="49"/>
      <c r="E3525" s="49"/>
    </row>
    <row r="3526" spans="1:5" x14ac:dyDescent="0.2">
      <c r="A3526" s="49"/>
      <c r="B3526" s="49"/>
      <c r="C3526" s="49"/>
      <c r="D3526" s="49"/>
      <c r="E3526" s="49"/>
    </row>
    <row r="3527" spans="1:5" x14ac:dyDescent="0.2">
      <c r="A3527" s="49"/>
      <c r="B3527" s="49"/>
      <c r="C3527" s="49"/>
      <c r="D3527" s="49"/>
      <c r="E3527" s="49"/>
    </row>
    <row r="3528" spans="1:5" x14ac:dyDescent="0.2">
      <c r="A3528" s="49"/>
      <c r="B3528" s="49"/>
      <c r="C3528" s="49"/>
      <c r="D3528" s="49"/>
      <c r="E3528" s="49"/>
    </row>
    <row r="3529" spans="1:5" x14ac:dyDescent="0.2">
      <c r="A3529" s="49"/>
      <c r="B3529" s="49"/>
      <c r="C3529" s="49"/>
      <c r="D3529" s="49"/>
      <c r="E3529" s="49"/>
    </row>
    <row r="3530" spans="1:5" x14ac:dyDescent="0.2">
      <c r="A3530" s="49"/>
      <c r="B3530" s="49"/>
      <c r="C3530" s="49"/>
      <c r="D3530" s="49"/>
      <c r="E3530" s="49"/>
    </row>
    <row r="3531" spans="1:5" x14ac:dyDescent="0.2">
      <c r="A3531" s="49"/>
      <c r="B3531" s="49"/>
      <c r="C3531" s="49"/>
      <c r="D3531" s="49"/>
      <c r="E3531" s="49"/>
    </row>
    <row r="3532" spans="1:5" x14ac:dyDescent="0.2">
      <c r="A3532" s="49"/>
      <c r="B3532" s="49"/>
      <c r="C3532" s="49"/>
      <c r="D3532" s="49"/>
      <c r="E3532" s="49"/>
    </row>
    <row r="3533" spans="1:5" x14ac:dyDescent="0.2">
      <c r="A3533" s="49"/>
      <c r="B3533" s="49"/>
      <c r="C3533" s="49"/>
      <c r="D3533" s="49"/>
      <c r="E3533" s="49"/>
    </row>
    <row r="3534" spans="1:5" x14ac:dyDescent="0.2">
      <c r="A3534" s="49"/>
      <c r="B3534" s="49"/>
      <c r="C3534" s="49"/>
      <c r="D3534" s="49"/>
      <c r="E3534" s="49"/>
    </row>
    <row r="3535" spans="1:5" x14ac:dyDescent="0.2">
      <c r="A3535" s="49"/>
      <c r="B3535" s="49"/>
      <c r="C3535" s="49"/>
      <c r="D3535" s="49"/>
      <c r="E3535" s="49"/>
    </row>
    <row r="3536" spans="1:5" x14ac:dyDescent="0.2">
      <c r="A3536" s="49"/>
      <c r="B3536" s="49"/>
      <c r="C3536" s="49"/>
      <c r="D3536" s="49"/>
      <c r="E3536" s="49"/>
    </row>
    <row r="3537" spans="1:5" x14ac:dyDescent="0.2">
      <c r="A3537" s="49"/>
      <c r="B3537" s="49"/>
      <c r="C3537" s="49"/>
      <c r="D3537" s="49"/>
      <c r="E3537" s="49"/>
    </row>
    <row r="3538" spans="1:5" x14ac:dyDescent="0.2">
      <c r="A3538" s="49"/>
      <c r="B3538" s="49"/>
      <c r="C3538" s="49"/>
      <c r="D3538" s="49"/>
      <c r="E3538" s="49"/>
    </row>
    <row r="3539" spans="1:5" x14ac:dyDescent="0.2">
      <c r="A3539" s="49"/>
      <c r="B3539" s="49"/>
      <c r="C3539" s="49"/>
      <c r="D3539" s="49"/>
      <c r="E3539" s="49"/>
    </row>
    <row r="3540" spans="1:5" x14ac:dyDescent="0.2">
      <c r="A3540" s="49"/>
      <c r="B3540" s="49"/>
      <c r="C3540" s="49"/>
      <c r="D3540" s="49"/>
      <c r="E3540" s="49"/>
    </row>
    <row r="3541" spans="1:5" x14ac:dyDescent="0.2">
      <c r="A3541" s="49"/>
      <c r="B3541" s="49"/>
      <c r="C3541" s="49"/>
      <c r="D3541" s="49"/>
      <c r="E3541" s="49"/>
    </row>
    <row r="3542" spans="1:5" x14ac:dyDescent="0.2">
      <c r="A3542" s="49"/>
      <c r="B3542" s="49"/>
      <c r="C3542" s="49"/>
      <c r="D3542" s="49"/>
      <c r="E3542" s="49"/>
    </row>
    <row r="3543" spans="1:5" x14ac:dyDescent="0.2">
      <c r="A3543" s="49"/>
      <c r="B3543" s="49"/>
      <c r="C3543" s="49"/>
      <c r="D3543" s="49"/>
      <c r="E3543" s="49"/>
    </row>
    <row r="3544" spans="1:5" x14ac:dyDescent="0.2">
      <c r="A3544" s="49"/>
      <c r="B3544" s="49"/>
      <c r="C3544" s="49"/>
      <c r="D3544" s="49"/>
      <c r="E3544" s="49"/>
    </row>
    <row r="3545" spans="1:5" x14ac:dyDescent="0.2">
      <c r="A3545" s="49"/>
      <c r="B3545" s="49"/>
      <c r="C3545" s="49"/>
      <c r="D3545" s="49"/>
      <c r="E3545" s="49"/>
    </row>
    <row r="3546" spans="1:5" x14ac:dyDescent="0.2">
      <c r="A3546" s="49"/>
      <c r="B3546" s="49"/>
      <c r="C3546" s="49"/>
      <c r="D3546" s="49"/>
      <c r="E3546" s="49"/>
    </row>
    <row r="3547" spans="1:5" x14ac:dyDescent="0.2">
      <c r="A3547" s="49"/>
      <c r="B3547" s="49"/>
      <c r="C3547" s="49"/>
      <c r="D3547" s="49"/>
      <c r="E3547" s="49"/>
    </row>
    <row r="3548" spans="1:5" x14ac:dyDescent="0.2">
      <c r="A3548" s="49"/>
      <c r="B3548" s="49"/>
      <c r="C3548" s="49"/>
      <c r="D3548" s="49"/>
      <c r="E3548" s="49"/>
    </row>
    <row r="3549" spans="1:5" x14ac:dyDescent="0.2">
      <c r="A3549" s="49"/>
      <c r="B3549" s="49"/>
      <c r="C3549" s="49"/>
      <c r="D3549" s="49"/>
      <c r="E3549" s="49"/>
    </row>
    <row r="3550" spans="1:5" x14ac:dyDescent="0.2">
      <c r="A3550" s="49"/>
      <c r="B3550" s="49"/>
      <c r="C3550" s="49"/>
      <c r="D3550" s="49"/>
      <c r="E3550" s="49"/>
    </row>
    <row r="3551" spans="1:5" x14ac:dyDescent="0.2">
      <c r="A3551" s="49"/>
      <c r="B3551" s="49"/>
      <c r="C3551" s="49"/>
      <c r="D3551" s="49"/>
      <c r="E3551" s="49"/>
    </row>
    <row r="3552" spans="1:5" x14ac:dyDescent="0.2">
      <c r="A3552" s="49"/>
      <c r="B3552" s="49"/>
      <c r="C3552" s="49"/>
      <c r="D3552" s="49"/>
      <c r="E3552" s="49"/>
    </row>
    <row r="3553" spans="1:5" x14ac:dyDescent="0.2">
      <c r="A3553" s="49"/>
      <c r="B3553" s="49"/>
      <c r="C3553" s="49"/>
      <c r="D3553" s="49"/>
      <c r="E3553" s="49"/>
    </row>
    <row r="3554" spans="1:5" x14ac:dyDescent="0.2">
      <c r="A3554" s="49"/>
      <c r="B3554" s="49"/>
      <c r="C3554" s="49"/>
      <c r="D3554" s="49"/>
      <c r="E3554" s="49"/>
    </row>
    <row r="3555" spans="1:5" x14ac:dyDescent="0.2">
      <c r="A3555" s="49"/>
      <c r="B3555" s="49"/>
      <c r="C3555" s="49"/>
      <c r="D3555" s="49"/>
      <c r="E3555" s="49"/>
    </row>
    <row r="3556" spans="1:5" x14ac:dyDescent="0.2">
      <c r="A3556" s="49"/>
      <c r="B3556" s="49"/>
      <c r="C3556" s="49"/>
      <c r="D3556" s="49"/>
      <c r="E3556" s="49"/>
    </row>
    <row r="3557" spans="1:5" x14ac:dyDescent="0.2">
      <c r="A3557" s="49"/>
      <c r="B3557" s="49"/>
      <c r="C3557" s="49"/>
      <c r="D3557" s="49"/>
      <c r="E3557" s="49"/>
    </row>
    <row r="3558" spans="1:5" x14ac:dyDescent="0.2">
      <c r="A3558" s="49"/>
      <c r="B3558" s="49"/>
      <c r="C3558" s="49"/>
      <c r="D3558" s="49"/>
      <c r="E3558" s="49"/>
    </row>
    <row r="3559" spans="1:5" x14ac:dyDescent="0.2">
      <c r="A3559" s="49"/>
      <c r="B3559" s="49"/>
      <c r="C3559" s="49"/>
      <c r="D3559" s="49"/>
      <c r="E3559" s="49"/>
    </row>
    <row r="3560" spans="1:5" x14ac:dyDescent="0.2">
      <c r="A3560" s="49"/>
      <c r="B3560" s="49"/>
      <c r="C3560" s="49"/>
      <c r="D3560" s="49"/>
      <c r="E3560" s="49"/>
    </row>
    <row r="3561" spans="1:5" x14ac:dyDescent="0.2">
      <c r="A3561" s="49"/>
      <c r="B3561" s="49"/>
      <c r="C3561" s="49"/>
      <c r="D3561" s="49"/>
      <c r="E3561" s="49"/>
    </row>
    <row r="3562" spans="1:5" x14ac:dyDescent="0.2">
      <c r="A3562" s="49"/>
      <c r="B3562" s="49"/>
      <c r="C3562" s="49"/>
      <c r="D3562" s="49"/>
      <c r="E3562" s="49"/>
    </row>
    <row r="3563" spans="1:5" x14ac:dyDescent="0.2">
      <c r="A3563" s="49"/>
      <c r="B3563" s="49"/>
      <c r="C3563" s="49"/>
      <c r="D3563" s="49"/>
      <c r="E3563" s="49"/>
    </row>
    <row r="3564" spans="1:5" x14ac:dyDescent="0.2">
      <c r="A3564" s="49"/>
      <c r="B3564" s="49"/>
      <c r="C3564" s="49"/>
      <c r="D3564" s="49"/>
      <c r="E3564" s="49"/>
    </row>
    <row r="3565" spans="1:5" x14ac:dyDescent="0.2">
      <c r="A3565" s="49"/>
      <c r="B3565" s="49"/>
      <c r="C3565" s="49"/>
      <c r="D3565" s="49"/>
      <c r="E3565" s="49"/>
    </row>
    <row r="3566" spans="1:5" x14ac:dyDescent="0.2">
      <c r="A3566" s="49"/>
      <c r="B3566" s="49"/>
      <c r="C3566" s="49"/>
      <c r="D3566" s="49"/>
      <c r="E3566" s="49"/>
    </row>
    <row r="3567" spans="1:5" x14ac:dyDescent="0.2">
      <c r="A3567" s="49"/>
      <c r="B3567" s="49"/>
      <c r="C3567" s="49"/>
      <c r="D3567" s="49"/>
      <c r="E3567" s="49"/>
    </row>
    <row r="3568" spans="1:5" x14ac:dyDescent="0.2">
      <c r="A3568" s="49"/>
      <c r="B3568" s="49"/>
      <c r="C3568" s="49"/>
      <c r="D3568" s="49"/>
      <c r="E3568" s="49"/>
    </row>
    <row r="3569" spans="1:5" x14ac:dyDescent="0.2">
      <c r="A3569" s="49"/>
      <c r="B3569" s="49"/>
      <c r="C3569" s="49"/>
      <c r="D3569" s="49"/>
      <c r="E3569" s="49"/>
    </row>
    <row r="3570" spans="1:5" x14ac:dyDescent="0.2">
      <c r="A3570" s="49"/>
      <c r="B3570" s="49"/>
      <c r="C3570" s="49"/>
      <c r="D3570" s="49"/>
      <c r="E3570" s="49"/>
    </row>
    <row r="3571" spans="1:5" x14ac:dyDescent="0.2">
      <c r="A3571" s="49"/>
      <c r="B3571" s="49"/>
      <c r="C3571" s="49"/>
      <c r="D3571" s="49"/>
      <c r="E3571" s="49"/>
    </row>
    <row r="3572" spans="1:5" x14ac:dyDescent="0.2">
      <c r="A3572" s="49"/>
      <c r="B3572" s="49"/>
      <c r="C3572" s="49"/>
      <c r="D3572" s="49"/>
      <c r="E3572" s="49"/>
    </row>
    <row r="3573" spans="1:5" x14ac:dyDescent="0.2">
      <c r="A3573" s="49"/>
      <c r="B3573" s="49"/>
      <c r="C3573" s="49"/>
      <c r="D3573" s="49"/>
      <c r="E3573" s="49"/>
    </row>
    <row r="3574" spans="1:5" x14ac:dyDescent="0.2">
      <c r="A3574" s="49"/>
      <c r="B3574" s="49"/>
      <c r="C3574" s="49"/>
      <c r="D3574" s="49"/>
      <c r="E3574" s="49"/>
    </row>
    <row r="3575" spans="1:5" x14ac:dyDescent="0.2">
      <c r="A3575" s="49"/>
      <c r="B3575" s="49"/>
      <c r="C3575" s="49"/>
      <c r="D3575" s="49"/>
      <c r="E3575" s="49"/>
    </row>
    <row r="3576" spans="1:5" x14ac:dyDescent="0.2">
      <c r="A3576" s="49"/>
      <c r="B3576" s="49"/>
      <c r="C3576" s="49"/>
      <c r="D3576" s="49"/>
      <c r="E3576" s="49"/>
    </row>
    <row r="3577" spans="1:5" x14ac:dyDescent="0.2">
      <c r="A3577" s="49"/>
      <c r="B3577" s="49"/>
      <c r="C3577" s="49"/>
      <c r="D3577" s="49"/>
      <c r="E3577" s="49"/>
    </row>
    <row r="3578" spans="1:5" x14ac:dyDescent="0.2">
      <c r="A3578" s="49"/>
      <c r="B3578" s="49"/>
      <c r="C3578" s="49"/>
      <c r="D3578" s="49"/>
      <c r="E3578" s="49"/>
    </row>
    <row r="3579" spans="1:5" x14ac:dyDescent="0.2">
      <c r="A3579" s="49"/>
      <c r="B3579" s="49"/>
      <c r="C3579" s="49"/>
      <c r="D3579" s="49"/>
      <c r="E3579" s="49"/>
    </row>
    <row r="3580" spans="1:5" x14ac:dyDescent="0.2">
      <c r="A3580" s="49"/>
      <c r="B3580" s="49"/>
      <c r="C3580" s="49"/>
      <c r="D3580" s="49"/>
      <c r="E3580" s="49"/>
    </row>
    <row r="3581" spans="1:5" x14ac:dyDescent="0.2">
      <c r="A3581" s="49"/>
      <c r="B3581" s="49"/>
      <c r="C3581" s="49"/>
      <c r="D3581" s="49"/>
      <c r="E3581" s="49"/>
    </row>
    <row r="3582" spans="1:5" x14ac:dyDescent="0.2">
      <c r="A3582" s="49"/>
      <c r="B3582" s="49"/>
      <c r="C3582" s="49"/>
      <c r="D3582" s="49"/>
      <c r="E3582" s="49"/>
    </row>
    <row r="3583" spans="1:5" x14ac:dyDescent="0.2">
      <c r="A3583" s="49"/>
      <c r="B3583" s="49"/>
      <c r="C3583" s="49"/>
      <c r="D3583" s="49"/>
      <c r="E3583" s="49"/>
    </row>
    <row r="3584" spans="1:5" x14ac:dyDescent="0.2">
      <c r="A3584" s="49"/>
      <c r="B3584" s="49"/>
      <c r="C3584" s="49"/>
      <c r="D3584" s="49"/>
      <c r="E3584" s="49"/>
    </row>
    <row r="3585" spans="1:5" x14ac:dyDescent="0.2">
      <c r="A3585" s="49"/>
      <c r="B3585" s="49"/>
      <c r="C3585" s="49"/>
      <c r="D3585" s="49"/>
      <c r="E3585" s="49"/>
    </row>
    <row r="3586" spans="1:5" x14ac:dyDescent="0.2">
      <c r="A3586" s="49"/>
      <c r="B3586" s="49"/>
      <c r="C3586" s="49"/>
      <c r="D3586" s="49"/>
      <c r="E3586" s="49"/>
    </row>
    <row r="3587" spans="1:5" x14ac:dyDescent="0.2">
      <c r="A3587" s="49"/>
      <c r="B3587" s="49"/>
      <c r="C3587" s="49"/>
      <c r="D3587" s="49"/>
      <c r="E3587" s="49"/>
    </row>
    <row r="3588" spans="1:5" x14ac:dyDescent="0.2">
      <c r="A3588" s="49"/>
      <c r="B3588" s="49"/>
      <c r="C3588" s="49"/>
      <c r="D3588" s="49"/>
      <c r="E3588" s="49"/>
    </row>
    <row r="3589" spans="1:5" x14ac:dyDescent="0.2">
      <c r="A3589" s="49"/>
      <c r="B3589" s="49"/>
      <c r="C3589" s="49"/>
      <c r="D3589" s="49"/>
      <c r="E3589" s="49"/>
    </row>
    <row r="3590" spans="1:5" x14ac:dyDescent="0.2">
      <c r="A3590" s="49"/>
      <c r="B3590" s="49"/>
      <c r="C3590" s="49"/>
      <c r="D3590" s="49"/>
      <c r="E3590" s="49"/>
    </row>
    <row r="3591" spans="1:5" x14ac:dyDescent="0.2">
      <c r="A3591" s="49"/>
      <c r="B3591" s="49"/>
      <c r="C3591" s="49"/>
      <c r="D3591" s="49"/>
      <c r="E3591" s="49"/>
    </row>
    <row r="3592" spans="1:5" x14ac:dyDescent="0.2">
      <c r="A3592" s="49"/>
      <c r="B3592" s="49"/>
      <c r="C3592" s="49"/>
      <c r="D3592" s="49"/>
      <c r="E3592" s="49"/>
    </row>
    <row r="3593" spans="1:5" x14ac:dyDescent="0.2">
      <c r="A3593" s="49"/>
      <c r="B3593" s="49"/>
      <c r="C3593" s="49"/>
      <c r="D3593" s="49"/>
      <c r="E3593" s="49"/>
    </row>
    <row r="3594" spans="1:5" x14ac:dyDescent="0.2">
      <c r="A3594" s="49"/>
      <c r="B3594" s="49"/>
      <c r="C3594" s="49"/>
      <c r="D3594" s="49"/>
      <c r="E3594" s="49"/>
    </row>
    <row r="3595" spans="1:5" x14ac:dyDescent="0.2">
      <c r="A3595" s="49"/>
      <c r="B3595" s="49"/>
      <c r="C3595" s="49"/>
      <c r="D3595" s="49"/>
      <c r="E3595" s="49"/>
    </row>
    <row r="3596" spans="1:5" x14ac:dyDescent="0.2">
      <c r="A3596" s="49"/>
      <c r="B3596" s="49"/>
      <c r="C3596" s="49"/>
      <c r="D3596" s="49"/>
      <c r="E3596" s="49"/>
    </row>
    <row r="3597" spans="1:5" x14ac:dyDescent="0.2">
      <c r="A3597" s="49"/>
      <c r="B3597" s="49"/>
      <c r="C3597" s="49"/>
      <c r="D3597" s="49"/>
      <c r="E3597" s="49"/>
    </row>
    <row r="3598" spans="1:5" x14ac:dyDescent="0.2">
      <c r="A3598" s="49"/>
      <c r="B3598" s="49"/>
      <c r="C3598" s="49"/>
      <c r="D3598" s="49"/>
      <c r="E3598" s="49"/>
    </row>
    <row r="3599" spans="1:5" x14ac:dyDescent="0.2">
      <c r="A3599" s="49"/>
      <c r="B3599" s="49"/>
      <c r="C3599" s="49"/>
      <c r="D3599" s="49"/>
      <c r="E3599" s="49"/>
    </row>
    <row r="3600" spans="1:5" x14ac:dyDescent="0.2">
      <c r="A3600" s="49"/>
      <c r="B3600" s="49"/>
      <c r="C3600" s="49"/>
      <c r="D3600" s="49"/>
      <c r="E3600" s="49"/>
    </row>
    <row r="3601" spans="1:5" x14ac:dyDescent="0.2">
      <c r="A3601" s="49"/>
      <c r="B3601" s="49"/>
      <c r="C3601" s="49"/>
      <c r="D3601" s="49"/>
      <c r="E3601" s="49"/>
    </row>
    <row r="3602" spans="1:5" x14ac:dyDescent="0.2">
      <c r="A3602" s="49"/>
      <c r="B3602" s="49"/>
      <c r="C3602" s="49"/>
      <c r="D3602" s="49"/>
      <c r="E3602" s="49"/>
    </row>
    <row r="3603" spans="1:5" x14ac:dyDescent="0.2">
      <c r="A3603" s="49"/>
      <c r="B3603" s="49"/>
      <c r="C3603" s="49"/>
      <c r="D3603" s="49"/>
      <c r="E3603" s="49"/>
    </row>
    <row r="3604" spans="1:5" x14ac:dyDescent="0.2">
      <c r="A3604" s="49"/>
      <c r="B3604" s="49"/>
      <c r="C3604" s="49"/>
      <c r="D3604" s="49"/>
      <c r="E3604" s="49"/>
    </row>
    <row r="3605" spans="1:5" x14ac:dyDescent="0.2">
      <c r="A3605" s="49"/>
      <c r="B3605" s="49"/>
      <c r="C3605" s="49"/>
      <c r="D3605" s="49"/>
      <c r="E3605" s="49"/>
    </row>
    <row r="3606" spans="1:5" x14ac:dyDescent="0.2">
      <c r="A3606" s="49"/>
      <c r="B3606" s="49"/>
      <c r="C3606" s="49"/>
      <c r="D3606" s="49"/>
      <c r="E3606" s="49"/>
    </row>
    <row r="3607" spans="1:5" x14ac:dyDescent="0.2">
      <c r="A3607" s="49"/>
      <c r="B3607" s="49"/>
      <c r="C3607" s="49"/>
      <c r="D3607" s="49"/>
      <c r="E3607" s="49"/>
    </row>
    <row r="3608" spans="1:5" x14ac:dyDescent="0.2">
      <c r="A3608" s="49"/>
      <c r="B3608" s="49"/>
      <c r="C3608" s="49"/>
      <c r="D3608" s="49"/>
      <c r="E3608" s="49"/>
    </row>
    <row r="3609" spans="1:5" x14ac:dyDescent="0.2">
      <c r="A3609" s="49"/>
      <c r="B3609" s="49"/>
      <c r="C3609" s="49"/>
      <c r="D3609" s="49"/>
      <c r="E3609" s="49"/>
    </row>
    <row r="3610" spans="1:5" x14ac:dyDescent="0.2">
      <c r="A3610" s="49"/>
      <c r="B3610" s="49"/>
      <c r="C3610" s="49"/>
      <c r="D3610" s="49"/>
      <c r="E3610" s="49"/>
    </row>
    <row r="3611" spans="1:5" x14ac:dyDescent="0.2">
      <c r="A3611" s="49"/>
      <c r="B3611" s="49"/>
      <c r="C3611" s="49"/>
      <c r="D3611" s="49"/>
      <c r="E3611" s="49"/>
    </row>
    <row r="3612" spans="1:5" x14ac:dyDescent="0.2">
      <c r="A3612" s="49"/>
      <c r="B3612" s="49"/>
      <c r="C3612" s="49"/>
      <c r="D3612" s="49"/>
      <c r="E3612" s="49"/>
    </row>
    <row r="3613" spans="1:5" x14ac:dyDescent="0.2">
      <c r="A3613" s="49"/>
      <c r="B3613" s="49"/>
      <c r="C3613" s="49"/>
      <c r="D3613" s="49"/>
      <c r="E3613" s="49"/>
    </row>
    <row r="3614" spans="1:5" x14ac:dyDescent="0.2">
      <c r="A3614" s="49"/>
      <c r="B3614" s="49"/>
      <c r="C3614" s="49"/>
      <c r="D3614" s="49"/>
      <c r="E3614" s="49"/>
    </row>
    <row r="3615" spans="1:5" x14ac:dyDescent="0.2">
      <c r="A3615" s="49"/>
      <c r="B3615" s="49"/>
      <c r="C3615" s="49"/>
      <c r="D3615" s="49"/>
      <c r="E3615" s="49"/>
    </row>
    <row r="3616" spans="1:5" x14ac:dyDescent="0.2">
      <c r="A3616" s="49"/>
      <c r="B3616" s="49"/>
      <c r="C3616" s="49"/>
      <c r="D3616" s="49"/>
      <c r="E3616" s="49"/>
    </row>
    <row r="3617" spans="1:5" x14ac:dyDescent="0.2">
      <c r="A3617" s="49"/>
      <c r="B3617" s="49"/>
      <c r="C3617" s="49"/>
      <c r="D3617" s="49"/>
      <c r="E3617" s="49"/>
    </row>
    <row r="3618" spans="1:5" x14ac:dyDescent="0.2">
      <c r="A3618" s="49"/>
      <c r="B3618" s="49"/>
      <c r="C3618" s="49"/>
      <c r="D3618" s="49"/>
      <c r="E3618" s="49"/>
    </row>
    <row r="3619" spans="1:5" x14ac:dyDescent="0.2">
      <c r="A3619" s="49"/>
      <c r="B3619" s="49"/>
      <c r="C3619" s="49"/>
      <c r="D3619" s="49"/>
      <c r="E3619" s="49"/>
    </row>
    <row r="3620" spans="1:5" x14ac:dyDescent="0.2">
      <c r="A3620" s="49"/>
      <c r="B3620" s="49"/>
      <c r="C3620" s="49"/>
      <c r="D3620" s="49"/>
      <c r="E3620" s="49"/>
    </row>
    <row r="3621" spans="1:5" x14ac:dyDescent="0.2">
      <c r="A3621" s="49"/>
      <c r="B3621" s="49"/>
      <c r="C3621" s="49"/>
      <c r="D3621" s="49"/>
      <c r="E3621" s="49"/>
    </row>
    <row r="3622" spans="1:5" x14ac:dyDescent="0.2">
      <c r="A3622" s="49"/>
      <c r="B3622" s="49"/>
      <c r="C3622" s="49"/>
      <c r="D3622" s="49"/>
      <c r="E3622" s="49"/>
    </row>
    <row r="3623" spans="1:5" x14ac:dyDescent="0.2">
      <c r="A3623" s="49"/>
      <c r="B3623" s="49"/>
      <c r="C3623" s="49"/>
      <c r="D3623" s="49"/>
      <c r="E3623" s="49"/>
    </row>
    <row r="3624" spans="1:5" x14ac:dyDescent="0.2">
      <c r="A3624" s="49"/>
      <c r="B3624" s="49"/>
      <c r="C3624" s="49"/>
      <c r="D3624" s="49"/>
      <c r="E3624" s="49"/>
    </row>
    <row r="3625" spans="1:5" x14ac:dyDescent="0.2">
      <c r="A3625" s="49"/>
      <c r="B3625" s="49"/>
      <c r="C3625" s="49"/>
      <c r="D3625" s="49"/>
      <c r="E3625" s="49"/>
    </row>
    <row r="3626" spans="1:5" x14ac:dyDescent="0.2">
      <c r="A3626" s="49"/>
      <c r="B3626" s="49"/>
      <c r="C3626" s="49"/>
      <c r="D3626" s="49"/>
      <c r="E3626" s="49"/>
    </row>
    <row r="3627" spans="1:5" x14ac:dyDescent="0.2">
      <c r="A3627" s="49"/>
      <c r="B3627" s="49"/>
      <c r="C3627" s="49"/>
      <c r="D3627" s="49"/>
      <c r="E3627" s="49"/>
    </row>
    <row r="3628" spans="1:5" x14ac:dyDescent="0.2">
      <c r="A3628" s="49"/>
      <c r="B3628" s="49"/>
      <c r="C3628" s="49"/>
      <c r="D3628" s="49"/>
      <c r="E3628" s="49"/>
    </row>
    <row r="3629" spans="1:5" x14ac:dyDescent="0.2">
      <c r="A3629" s="49"/>
      <c r="B3629" s="49"/>
      <c r="C3629" s="49"/>
      <c r="D3629" s="49"/>
      <c r="E3629" s="49"/>
    </row>
    <row r="3630" spans="1:5" x14ac:dyDescent="0.2">
      <c r="A3630" s="49"/>
      <c r="B3630" s="49"/>
      <c r="C3630" s="49"/>
      <c r="D3630" s="49"/>
      <c r="E3630" s="49"/>
    </row>
    <row r="3631" spans="1:5" x14ac:dyDescent="0.2">
      <c r="A3631" s="49"/>
      <c r="B3631" s="49"/>
      <c r="C3631" s="49"/>
      <c r="D3631" s="49"/>
      <c r="E3631" s="49"/>
    </row>
    <row r="3632" spans="1:5" x14ac:dyDescent="0.2">
      <c r="A3632" s="49"/>
      <c r="B3632" s="49"/>
      <c r="C3632" s="49"/>
      <c r="D3632" s="49"/>
      <c r="E3632" s="49"/>
    </row>
    <row r="3633" spans="1:5" x14ac:dyDescent="0.2">
      <c r="A3633" s="49"/>
      <c r="B3633" s="49"/>
      <c r="C3633" s="49"/>
      <c r="D3633" s="49"/>
      <c r="E3633" s="49"/>
    </row>
    <row r="3634" spans="1:5" x14ac:dyDescent="0.2">
      <c r="A3634" s="49"/>
      <c r="B3634" s="49"/>
      <c r="C3634" s="49"/>
      <c r="D3634" s="49"/>
      <c r="E3634" s="49"/>
    </row>
    <row r="3635" spans="1:5" x14ac:dyDescent="0.2">
      <c r="A3635" s="49"/>
      <c r="B3635" s="49"/>
      <c r="C3635" s="49"/>
      <c r="D3635" s="49"/>
      <c r="E3635" s="49"/>
    </row>
    <row r="3636" spans="1:5" x14ac:dyDescent="0.2">
      <c r="A3636" s="49"/>
      <c r="B3636" s="49"/>
      <c r="C3636" s="49"/>
      <c r="D3636" s="49"/>
      <c r="E3636" s="49"/>
    </row>
    <row r="3637" spans="1:5" x14ac:dyDescent="0.2">
      <c r="A3637" s="49"/>
      <c r="B3637" s="49"/>
      <c r="C3637" s="49"/>
      <c r="D3637" s="49"/>
      <c r="E3637" s="49"/>
    </row>
    <row r="3638" spans="1:5" x14ac:dyDescent="0.2">
      <c r="A3638" s="49"/>
      <c r="B3638" s="49"/>
      <c r="C3638" s="49"/>
      <c r="D3638" s="49"/>
      <c r="E3638" s="49"/>
    </row>
    <row r="3639" spans="1:5" x14ac:dyDescent="0.2">
      <c r="A3639" s="49"/>
      <c r="B3639" s="49"/>
      <c r="C3639" s="49"/>
      <c r="D3639" s="49"/>
      <c r="E3639" s="49"/>
    </row>
    <row r="3640" spans="1:5" x14ac:dyDescent="0.2">
      <c r="A3640" s="49"/>
      <c r="B3640" s="49"/>
      <c r="C3640" s="49"/>
      <c r="D3640" s="49"/>
      <c r="E3640" s="49"/>
    </row>
    <row r="3641" spans="1:5" x14ac:dyDescent="0.2">
      <c r="A3641" s="49"/>
      <c r="B3641" s="49"/>
      <c r="C3641" s="49"/>
      <c r="D3641" s="49"/>
      <c r="E3641" s="49"/>
    </row>
    <row r="3642" spans="1:5" x14ac:dyDescent="0.2">
      <c r="A3642" s="49"/>
      <c r="B3642" s="49"/>
      <c r="C3642" s="49"/>
      <c r="D3642" s="49"/>
      <c r="E3642" s="49"/>
    </row>
    <row r="3643" spans="1:5" x14ac:dyDescent="0.2">
      <c r="A3643" s="49"/>
      <c r="B3643" s="49"/>
      <c r="C3643" s="49"/>
      <c r="D3643" s="49"/>
      <c r="E3643" s="49"/>
    </row>
    <row r="3644" spans="1:5" x14ac:dyDescent="0.2">
      <c r="A3644" s="49"/>
      <c r="B3644" s="49"/>
      <c r="C3644" s="49"/>
      <c r="D3644" s="49"/>
      <c r="E3644" s="49"/>
    </row>
    <row r="3645" spans="1:5" x14ac:dyDescent="0.2">
      <c r="A3645" s="49"/>
      <c r="B3645" s="49"/>
      <c r="C3645" s="49"/>
      <c r="D3645" s="49"/>
      <c r="E3645" s="49"/>
    </row>
    <row r="3646" spans="1:5" x14ac:dyDescent="0.2">
      <c r="A3646" s="49"/>
      <c r="B3646" s="49"/>
      <c r="C3646" s="49"/>
      <c r="D3646" s="49"/>
      <c r="E3646" s="49"/>
    </row>
    <row r="3647" spans="1:5" x14ac:dyDescent="0.2">
      <c r="A3647" s="49"/>
      <c r="B3647" s="49"/>
      <c r="C3647" s="49"/>
      <c r="D3647" s="49"/>
      <c r="E3647" s="49"/>
    </row>
    <row r="3648" spans="1:5" x14ac:dyDescent="0.2">
      <c r="A3648" s="49"/>
      <c r="B3648" s="49"/>
      <c r="C3648" s="49"/>
      <c r="D3648" s="49"/>
      <c r="E3648" s="49"/>
    </row>
    <row r="3649" spans="1:5" x14ac:dyDescent="0.2">
      <c r="A3649" s="49"/>
      <c r="B3649" s="49"/>
      <c r="C3649" s="49"/>
      <c r="D3649" s="49"/>
      <c r="E3649" s="49"/>
    </row>
    <row r="3650" spans="1:5" x14ac:dyDescent="0.2">
      <c r="A3650" s="49"/>
      <c r="B3650" s="49"/>
      <c r="C3650" s="49"/>
      <c r="D3650" s="49"/>
      <c r="E3650" s="49"/>
    </row>
    <row r="3651" spans="1:5" x14ac:dyDescent="0.2">
      <c r="A3651" s="49"/>
      <c r="B3651" s="49"/>
      <c r="C3651" s="49"/>
      <c r="D3651" s="49"/>
      <c r="E3651" s="49"/>
    </row>
    <row r="3652" spans="1:5" x14ac:dyDescent="0.2">
      <c r="A3652" s="49"/>
      <c r="B3652" s="49"/>
      <c r="C3652" s="49"/>
      <c r="D3652" s="49"/>
      <c r="E3652" s="49"/>
    </row>
    <row r="3653" spans="1:5" x14ac:dyDescent="0.2">
      <c r="A3653" s="49"/>
      <c r="B3653" s="49"/>
      <c r="C3653" s="49"/>
      <c r="D3653" s="49"/>
      <c r="E3653" s="49"/>
    </row>
    <row r="3654" spans="1:5" x14ac:dyDescent="0.2">
      <c r="A3654" s="49"/>
      <c r="B3654" s="49"/>
      <c r="C3654" s="49"/>
      <c r="D3654" s="49"/>
      <c r="E3654" s="49"/>
    </row>
    <row r="3655" spans="1:5" x14ac:dyDescent="0.2">
      <c r="A3655" s="49"/>
      <c r="B3655" s="49"/>
      <c r="C3655" s="49"/>
      <c r="D3655" s="49"/>
      <c r="E3655" s="49"/>
    </row>
    <row r="3656" spans="1:5" x14ac:dyDescent="0.2">
      <c r="A3656" s="49"/>
      <c r="B3656" s="49"/>
      <c r="C3656" s="49"/>
      <c r="D3656" s="49"/>
      <c r="E3656" s="49"/>
    </row>
    <row r="3657" spans="1:5" x14ac:dyDescent="0.2">
      <c r="A3657" s="49"/>
      <c r="B3657" s="49"/>
      <c r="C3657" s="49"/>
      <c r="D3657" s="49"/>
      <c r="E3657" s="49"/>
    </row>
    <row r="3658" spans="1:5" x14ac:dyDescent="0.2">
      <c r="A3658" s="49"/>
      <c r="B3658" s="49"/>
      <c r="C3658" s="49"/>
      <c r="D3658" s="49"/>
      <c r="E3658" s="49"/>
    </row>
    <row r="3659" spans="1:5" x14ac:dyDescent="0.2">
      <c r="A3659" s="49"/>
      <c r="B3659" s="49"/>
      <c r="C3659" s="49"/>
      <c r="D3659" s="49"/>
      <c r="E3659" s="49"/>
    </row>
    <row r="3660" spans="1:5" x14ac:dyDescent="0.2">
      <c r="A3660" s="49"/>
      <c r="B3660" s="49"/>
      <c r="C3660" s="49"/>
      <c r="D3660" s="49"/>
      <c r="E3660" s="49"/>
    </row>
    <row r="3661" spans="1:5" x14ac:dyDescent="0.2">
      <c r="A3661" s="49"/>
      <c r="B3661" s="49"/>
      <c r="C3661" s="49"/>
      <c r="D3661" s="49"/>
      <c r="E3661" s="49"/>
    </row>
    <row r="3662" spans="1:5" x14ac:dyDescent="0.2">
      <c r="A3662" s="49"/>
      <c r="B3662" s="49"/>
      <c r="C3662" s="49"/>
      <c r="D3662" s="49"/>
      <c r="E3662" s="49"/>
    </row>
    <row r="3663" spans="1:5" x14ac:dyDescent="0.2">
      <c r="A3663" s="49"/>
      <c r="B3663" s="49"/>
      <c r="C3663" s="49"/>
      <c r="D3663" s="49"/>
      <c r="E3663" s="49"/>
    </row>
    <row r="3664" spans="1:5" x14ac:dyDescent="0.2">
      <c r="A3664" s="49"/>
      <c r="B3664" s="49"/>
      <c r="C3664" s="49"/>
      <c r="D3664" s="49"/>
      <c r="E3664" s="49"/>
    </row>
    <row r="3665" spans="1:5" x14ac:dyDescent="0.2">
      <c r="A3665" s="49"/>
      <c r="B3665" s="49"/>
      <c r="C3665" s="49"/>
      <c r="D3665" s="49"/>
      <c r="E3665" s="49"/>
    </row>
    <row r="3666" spans="1:5" x14ac:dyDescent="0.2">
      <c r="A3666" s="49"/>
      <c r="B3666" s="49"/>
      <c r="C3666" s="49"/>
      <c r="D3666" s="49"/>
      <c r="E3666" s="49"/>
    </row>
    <row r="3667" spans="1:5" x14ac:dyDescent="0.2">
      <c r="A3667" s="49"/>
      <c r="B3667" s="49"/>
      <c r="C3667" s="49"/>
      <c r="D3667" s="49"/>
      <c r="E3667" s="49"/>
    </row>
    <row r="3668" spans="1:5" x14ac:dyDescent="0.2">
      <c r="A3668" s="49"/>
      <c r="B3668" s="49"/>
      <c r="C3668" s="49"/>
      <c r="D3668" s="49"/>
      <c r="E3668" s="49"/>
    </row>
    <row r="3669" spans="1:5" x14ac:dyDescent="0.2">
      <c r="A3669" s="49"/>
      <c r="B3669" s="49"/>
      <c r="C3669" s="49"/>
      <c r="D3669" s="49"/>
      <c r="E3669" s="49"/>
    </row>
    <row r="3670" spans="1:5" x14ac:dyDescent="0.2">
      <c r="A3670" s="49"/>
      <c r="B3670" s="49"/>
      <c r="C3670" s="49"/>
      <c r="D3670" s="49"/>
      <c r="E3670" s="49"/>
    </row>
    <row r="3671" spans="1:5" x14ac:dyDescent="0.2">
      <c r="A3671" s="49"/>
      <c r="B3671" s="49"/>
      <c r="C3671" s="49"/>
      <c r="D3671" s="49"/>
      <c r="E3671" s="49"/>
    </row>
    <row r="3672" spans="1:5" x14ac:dyDescent="0.2">
      <c r="A3672" s="49"/>
      <c r="B3672" s="49"/>
      <c r="C3672" s="49"/>
      <c r="D3672" s="49"/>
      <c r="E3672" s="49"/>
    </row>
    <row r="3673" spans="1:5" x14ac:dyDescent="0.2">
      <c r="A3673" s="49"/>
      <c r="B3673" s="49"/>
      <c r="C3673" s="49"/>
      <c r="D3673" s="49"/>
      <c r="E3673" s="49"/>
    </row>
    <row r="3674" spans="1:5" x14ac:dyDescent="0.2">
      <c r="A3674" s="49"/>
      <c r="B3674" s="49"/>
      <c r="C3674" s="49"/>
      <c r="D3674" s="49"/>
      <c r="E3674" s="49"/>
    </row>
    <row r="3675" spans="1:5" x14ac:dyDescent="0.2">
      <c r="A3675" s="49"/>
      <c r="B3675" s="49"/>
      <c r="C3675" s="49"/>
      <c r="D3675" s="49"/>
      <c r="E3675" s="49"/>
    </row>
    <row r="3676" spans="1:5" x14ac:dyDescent="0.2">
      <c r="A3676" s="49"/>
      <c r="B3676" s="49"/>
      <c r="C3676" s="49"/>
      <c r="D3676" s="49"/>
      <c r="E3676" s="49"/>
    </row>
    <row r="3677" spans="1:5" x14ac:dyDescent="0.2">
      <c r="A3677" s="49"/>
      <c r="B3677" s="49"/>
      <c r="C3677" s="49"/>
      <c r="D3677" s="49"/>
      <c r="E3677" s="49"/>
    </row>
    <row r="3678" spans="1:5" x14ac:dyDescent="0.2">
      <c r="A3678" s="49"/>
      <c r="B3678" s="49"/>
      <c r="C3678" s="49"/>
      <c r="D3678" s="49"/>
      <c r="E3678" s="49"/>
    </row>
    <row r="3679" spans="1:5" x14ac:dyDescent="0.2">
      <c r="A3679" s="49"/>
      <c r="B3679" s="49"/>
      <c r="C3679" s="49"/>
      <c r="D3679" s="49"/>
      <c r="E3679" s="49"/>
    </row>
    <row r="3680" spans="1:5" x14ac:dyDescent="0.2">
      <c r="A3680" s="49"/>
      <c r="B3680" s="49"/>
      <c r="C3680" s="49"/>
      <c r="D3680" s="49"/>
      <c r="E3680" s="49"/>
    </row>
    <row r="3681" spans="1:5" x14ac:dyDescent="0.2">
      <c r="A3681" s="49"/>
      <c r="B3681" s="49"/>
      <c r="C3681" s="49"/>
      <c r="D3681" s="49"/>
      <c r="E3681" s="49"/>
    </row>
    <row r="3682" spans="1:5" x14ac:dyDescent="0.2">
      <c r="A3682" s="49"/>
      <c r="B3682" s="49"/>
      <c r="C3682" s="49"/>
      <c r="D3682" s="49"/>
      <c r="E3682" s="49"/>
    </row>
    <row r="3683" spans="1:5" x14ac:dyDescent="0.2">
      <c r="A3683" s="49"/>
      <c r="B3683" s="49"/>
      <c r="C3683" s="49"/>
      <c r="D3683" s="49"/>
      <c r="E3683" s="49"/>
    </row>
    <row r="3684" spans="1:5" x14ac:dyDescent="0.2">
      <c r="A3684" s="49"/>
      <c r="B3684" s="49"/>
      <c r="C3684" s="49"/>
      <c r="D3684" s="49"/>
      <c r="E3684" s="49"/>
    </row>
    <row r="3685" spans="1:5" x14ac:dyDescent="0.2">
      <c r="A3685" s="49"/>
      <c r="B3685" s="49"/>
      <c r="C3685" s="49"/>
      <c r="D3685" s="49"/>
      <c r="E3685" s="49"/>
    </row>
    <row r="3686" spans="1:5" x14ac:dyDescent="0.2">
      <c r="A3686" s="49"/>
      <c r="B3686" s="49"/>
      <c r="C3686" s="49"/>
      <c r="D3686" s="49"/>
      <c r="E3686" s="49"/>
    </row>
    <row r="3687" spans="1:5" x14ac:dyDescent="0.2">
      <c r="A3687" s="49"/>
      <c r="B3687" s="49"/>
      <c r="C3687" s="49"/>
      <c r="D3687" s="49"/>
      <c r="E3687" s="49"/>
    </row>
    <row r="3688" spans="1:5" x14ac:dyDescent="0.2">
      <c r="A3688" s="49"/>
      <c r="B3688" s="49"/>
      <c r="C3688" s="49"/>
      <c r="D3688" s="49"/>
      <c r="E3688" s="49"/>
    </row>
    <row r="3689" spans="1:5" x14ac:dyDescent="0.2">
      <c r="A3689" s="49"/>
      <c r="B3689" s="49"/>
      <c r="C3689" s="49"/>
      <c r="D3689" s="49"/>
      <c r="E3689" s="49"/>
    </row>
    <row r="3690" spans="1:5" x14ac:dyDescent="0.2">
      <c r="A3690" s="49"/>
      <c r="B3690" s="49"/>
      <c r="C3690" s="49"/>
      <c r="D3690" s="49"/>
      <c r="E3690" s="49"/>
    </row>
    <row r="3691" spans="1:5" x14ac:dyDescent="0.2">
      <c r="A3691" s="49"/>
      <c r="B3691" s="49"/>
      <c r="C3691" s="49"/>
      <c r="D3691" s="49"/>
      <c r="E3691" s="49"/>
    </row>
    <row r="3692" spans="1:5" x14ac:dyDescent="0.2">
      <c r="A3692" s="49"/>
      <c r="B3692" s="49"/>
      <c r="C3692" s="49"/>
      <c r="D3692" s="49"/>
      <c r="E3692" s="49"/>
    </row>
    <row r="3693" spans="1:5" x14ac:dyDescent="0.2">
      <c r="A3693" s="49"/>
      <c r="B3693" s="49"/>
      <c r="C3693" s="49"/>
      <c r="D3693" s="49"/>
      <c r="E3693" s="49"/>
    </row>
    <row r="3694" spans="1:5" x14ac:dyDescent="0.2">
      <c r="A3694" s="49"/>
      <c r="B3694" s="49"/>
      <c r="C3694" s="49"/>
      <c r="D3694" s="49"/>
      <c r="E3694" s="49"/>
    </row>
    <row r="3695" spans="1:5" x14ac:dyDescent="0.2">
      <c r="A3695" s="49"/>
      <c r="B3695" s="49"/>
      <c r="C3695" s="49"/>
      <c r="D3695" s="49"/>
      <c r="E3695" s="49"/>
    </row>
    <row r="3696" spans="1:5" x14ac:dyDescent="0.2">
      <c r="A3696" s="49"/>
      <c r="B3696" s="49"/>
      <c r="C3696" s="49"/>
      <c r="D3696" s="49"/>
      <c r="E3696" s="49"/>
    </row>
    <row r="3697" spans="1:5" x14ac:dyDescent="0.2">
      <c r="A3697" s="49"/>
      <c r="B3697" s="49"/>
      <c r="C3697" s="49"/>
      <c r="D3697" s="49"/>
      <c r="E3697" s="49"/>
    </row>
    <row r="3698" spans="1:5" x14ac:dyDescent="0.2">
      <c r="A3698" s="49"/>
      <c r="B3698" s="49"/>
      <c r="C3698" s="49"/>
      <c r="D3698" s="49"/>
      <c r="E3698" s="49"/>
    </row>
    <row r="3699" spans="1:5" x14ac:dyDescent="0.2">
      <c r="A3699" s="49"/>
      <c r="B3699" s="49"/>
      <c r="C3699" s="49"/>
      <c r="D3699" s="49"/>
      <c r="E3699" s="49"/>
    </row>
    <row r="3700" spans="1:5" x14ac:dyDescent="0.2">
      <c r="A3700" s="49"/>
      <c r="B3700" s="49"/>
      <c r="C3700" s="49"/>
      <c r="D3700" s="49"/>
      <c r="E3700" s="49"/>
    </row>
    <row r="3701" spans="1:5" x14ac:dyDescent="0.2">
      <c r="A3701" s="49"/>
      <c r="B3701" s="49"/>
      <c r="C3701" s="49"/>
      <c r="D3701" s="49"/>
      <c r="E3701" s="49"/>
    </row>
    <row r="3702" spans="1:5" x14ac:dyDescent="0.2">
      <c r="A3702" s="49"/>
      <c r="B3702" s="49"/>
      <c r="C3702" s="49"/>
      <c r="D3702" s="49"/>
      <c r="E3702" s="49"/>
    </row>
    <row r="3703" spans="1:5" x14ac:dyDescent="0.2">
      <c r="A3703" s="49"/>
      <c r="B3703" s="49"/>
      <c r="C3703" s="49"/>
      <c r="D3703" s="49"/>
      <c r="E3703" s="49"/>
    </row>
    <row r="3704" spans="1:5" x14ac:dyDescent="0.2">
      <c r="A3704" s="49"/>
      <c r="B3704" s="49"/>
      <c r="C3704" s="49"/>
      <c r="D3704" s="49"/>
      <c r="E3704" s="49"/>
    </row>
    <row r="3705" spans="1:5" x14ac:dyDescent="0.2">
      <c r="A3705" s="49"/>
      <c r="B3705" s="49"/>
      <c r="C3705" s="49"/>
      <c r="D3705" s="49"/>
      <c r="E3705" s="49"/>
    </row>
    <row r="3706" spans="1:5" x14ac:dyDescent="0.2">
      <c r="A3706" s="49"/>
      <c r="B3706" s="49"/>
      <c r="C3706" s="49"/>
      <c r="D3706" s="49"/>
      <c r="E3706" s="49"/>
    </row>
    <row r="3707" spans="1:5" x14ac:dyDescent="0.2">
      <c r="A3707" s="49"/>
      <c r="B3707" s="49"/>
      <c r="C3707" s="49"/>
      <c r="D3707" s="49"/>
      <c r="E3707" s="49"/>
    </row>
    <row r="3708" spans="1:5" x14ac:dyDescent="0.2">
      <c r="A3708" s="49"/>
      <c r="B3708" s="49"/>
      <c r="C3708" s="49"/>
      <c r="D3708" s="49"/>
      <c r="E3708" s="49"/>
    </row>
    <row r="3709" spans="1:5" x14ac:dyDescent="0.2">
      <c r="A3709" s="49"/>
      <c r="B3709" s="49"/>
      <c r="C3709" s="49"/>
      <c r="D3709" s="49"/>
      <c r="E3709" s="49"/>
    </row>
    <row r="3710" spans="1:5" x14ac:dyDescent="0.2">
      <c r="A3710" s="49"/>
      <c r="B3710" s="49"/>
      <c r="C3710" s="49"/>
      <c r="D3710" s="49"/>
      <c r="E3710" s="49"/>
    </row>
    <row r="3711" spans="1:5" x14ac:dyDescent="0.2">
      <c r="A3711" s="49"/>
      <c r="B3711" s="49"/>
      <c r="C3711" s="49"/>
      <c r="D3711" s="49"/>
      <c r="E3711" s="49"/>
    </row>
    <row r="3712" spans="1:5" x14ac:dyDescent="0.2">
      <c r="A3712" s="49"/>
      <c r="B3712" s="49"/>
      <c r="C3712" s="49"/>
      <c r="D3712" s="49"/>
      <c r="E3712" s="49"/>
    </row>
    <row r="3713" spans="1:5" x14ac:dyDescent="0.2">
      <c r="A3713" s="49"/>
      <c r="B3713" s="49"/>
      <c r="C3713" s="49"/>
      <c r="D3713" s="49"/>
      <c r="E3713" s="49"/>
    </row>
    <row r="3714" spans="1:5" x14ac:dyDescent="0.2">
      <c r="A3714" s="49"/>
      <c r="B3714" s="49"/>
      <c r="C3714" s="49"/>
      <c r="D3714" s="49"/>
      <c r="E3714" s="49"/>
    </row>
    <row r="3715" spans="1:5" x14ac:dyDescent="0.2">
      <c r="A3715" s="49"/>
      <c r="B3715" s="49"/>
      <c r="C3715" s="49"/>
      <c r="D3715" s="49"/>
      <c r="E3715" s="49"/>
    </row>
    <row r="3716" spans="1:5" x14ac:dyDescent="0.2">
      <c r="A3716" s="49"/>
      <c r="B3716" s="49"/>
      <c r="C3716" s="49"/>
      <c r="D3716" s="49"/>
      <c r="E3716" s="49"/>
    </row>
    <row r="3717" spans="1:5" x14ac:dyDescent="0.2">
      <c r="A3717" s="49"/>
      <c r="B3717" s="49"/>
      <c r="C3717" s="49"/>
      <c r="D3717" s="49"/>
      <c r="E3717" s="49"/>
    </row>
    <row r="3718" spans="1:5" x14ac:dyDescent="0.2">
      <c r="A3718" s="49"/>
      <c r="B3718" s="49"/>
      <c r="C3718" s="49"/>
      <c r="D3718" s="49"/>
      <c r="E3718" s="49"/>
    </row>
    <row r="3719" spans="1:5" x14ac:dyDescent="0.2">
      <c r="A3719" s="49"/>
      <c r="B3719" s="49"/>
      <c r="C3719" s="49"/>
      <c r="D3719" s="49"/>
      <c r="E3719" s="49"/>
    </row>
    <row r="3720" spans="1:5" x14ac:dyDescent="0.2">
      <c r="A3720" s="49"/>
      <c r="B3720" s="49"/>
      <c r="C3720" s="49"/>
      <c r="D3720" s="49"/>
      <c r="E3720" s="49"/>
    </row>
    <row r="3721" spans="1:5" x14ac:dyDescent="0.2">
      <c r="A3721" s="49"/>
      <c r="B3721" s="49"/>
      <c r="C3721" s="49"/>
      <c r="D3721" s="49"/>
      <c r="E3721" s="49"/>
    </row>
    <row r="3722" spans="1:5" x14ac:dyDescent="0.2">
      <c r="A3722" s="49"/>
      <c r="B3722" s="49"/>
      <c r="C3722" s="49"/>
      <c r="D3722" s="49"/>
      <c r="E3722" s="49"/>
    </row>
    <row r="3723" spans="1:5" x14ac:dyDescent="0.2">
      <c r="A3723" s="49"/>
      <c r="B3723" s="49"/>
      <c r="C3723" s="49"/>
      <c r="D3723" s="49"/>
      <c r="E3723" s="49"/>
    </row>
    <row r="3724" spans="1:5" x14ac:dyDescent="0.2">
      <c r="A3724" s="49"/>
      <c r="B3724" s="49"/>
      <c r="C3724" s="49"/>
      <c r="D3724" s="49"/>
      <c r="E3724" s="49"/>
    </row>
    <row r="3725" spans="1:5" x14ac:dyDescent="0.2">
      <c r="A3725" s="49"/>
      <c r="B3725" s="49"/>
      <c r="C3725" s="49"/>
      <c r="D3725" s="49"/>
      <c r="E3725" s="49"/>
    </row>
    <row r="3726" spans="1:5" x14ac:dyDescent="0.2">
      <c r="A3726" s="49"/>
      <c r="B3726" s="49"/>
      <c r="C3726" s="49"/>
      <c r="D3726" s="49"/>
      <c r="E3726" s="49"/>
    </row>
    <row r="3727" spans="1:5" x14ac:dyDescent="0.2">
      <c r="A3727" s="49"/>
      <c r="B3727" s="49"/>
      <c r="C3727" s="49"/>
      <c r="D3727" s="49"/>
      <c r="E3727" s="49"/>
    </row>
    <row r="3728" spans="1:5" x14ac:dyDescent="0.2">
      <c r="A3728" s="49"/>
      <c r="B3728" s="49"/>
      <c r="C3728" s="49"/>
      <c r="D3728" s="49"/>
      <c r="E3728" s="49"/>
    </row>
    <row r="3729" spans="1:5" x14ac:dyDescent="0.2">
      <c r="A3729" s="49"/>
      <c r="B3729" s="49"/>
      <c r="C3729" s="49"/>
      <c r="D3729" s="49"/>
      <c r="E3729" s="49"/>
    </row>
    <row r="3730" spans="1:5" x14ac:dyDescent="0.2">
      <c r="A3730" s="49"/>
      <c r="B3730" s="49"/>
      <c r="C3730" s="49"/>
      <c r="D3730" s="49"/>
      <c r="E3730" s="49"/>
    </row>
    <row r="3731" spans="1:5" x14ac:dyDescent="0.2">
      <c r="A3731" s="49"/>
      <c r="B3731" s="49"/>
      <c r="C3731" s="49"/>
      <c r="D3731" s="49"/>
      <c r="E3731" s="49"/>
    </row>
    <row r="3732" spans="1:5" x14ac:dyDescent="0.2">
      <c r="A3732" s="49"/>
      <c r="B3732" s="49"/>
      <c r="C3732" s="49"/>
      <c r="D3732" s="49"/>
      <c r="E3732" s="49"/>
    </row>
    <row r="3733" spans="1:5" x14ac:dyDescent="0.2">
      <c r="A3733" s="49"/>
      <c r="B3733" s="49"/>
      <c r="C3733" s="49"/>
      <c r="D3733" s="49"/>
      <c r="E3733" s="49"/>
    </row>
    <row r="3734" spans="1:5" x14ac:dyDescent="0.2">
      <c r="A3734" s="49"/>
      <c r="B3734" s="49"/>
      <c r="C3734" s="49"/>
      <c r="D3734" s="49"/>
      <c r="E3734" s="49"/>
    </row>
    <row r="3735" spans="1:5" x14ac:dyDescent="0.2">
      <c r="A3735" s="49"/>
      <c r="B3735" s="49"/>
      <c r="C3735" s="49"/>
      <c r="D3735" s="49"/>
      <c r="E3735" s="49"/>
    </row>
    <row r="3736" spans="1:5" x14ac:dyDescent="0.2">
      <c r="A3736" s="49"/>
      <c r="B3736" s="49"/>
      <c r="C3736" s="49"/>
      <c r="D3736" s="49"/>
      <c r="E3736" s="49"/>
    </row>
    <row r="3737" spans="1:5" x14ac:dyDescent="0.2">
      <c r="A3737" s="49"/>
      <c r="B3737" s="49"/>
      <c r="C3737" s="49"/>
      <c r="D3737" s="49"/>
      <c r="E3737" s="49"/>
    </row>
    <row r="3738" spans="1:5" x14ac:dyDescent="0.2">
      <c r="A3738" s="49"/>
      <c r="B3738" s="49"/>
      <c r="C3738" s="49"/>
      <c r="D3738" s="49"/>
      <c r="E3738" s="49"/>
    </row>
    <row r="3739" spans="1:5" x14ac:dyDescent="0.2">
      <c r="A3739" s="49"/>
      <c r="B3739" s="49"/>
      <c r="C3739" s="49"/>
      <c r="D3739" s="49"/>
      <c r="E3739" s="49"/>
    </row>
    <row r="3740" spans="1:5" x14ac:dyDescent="0.2">
      <c r="A3740" s="49"/>
      <c r="B3740" s="49"/>
      <c r="C3740" s="49"/>
      <c r="D3740" s="49"/>
      <c r="E3740" s="49"/>
    </row>
    <row r="3741" spans="1:5" x14ac:dyDescent="0.2">
      <c r="A3741" s="49"/>
      <c r="B3741" s="49"/>
      <c r="C3741" s="49"/>
      <c r="D3741" s="49"/>
      <c r="E3741" s="49"/>
    </row>
    <row r="3742" spans="1:5" x14ac:dyDescent="0.2">
      <c r="A3742" s="49"/>
      <c r="B3742" s="49"/>
      <c r="C3742" s="49"/>
      <c r="D3742" s="49"/>
      <c r="E3742" s="49"/>
    </row>
    <row r="3743" spans="1:5" x14ac:dyDescent="0.2">
      <c r="A3743" s="49"/>
      <c r="B3743" s="49"/>
      <c r="C3743" s="49"/>
      <c r="D3743" s="49"/>
      <c r="E3743" s="49"/>
    </row>
    <row r="3744" spans="1:5" x14ac:dyDescent="0.2">
      <c r="A3744" s="49"/>
      <c r="B3744" s="49"/>
      <c r="C3744" s="49"/>
      <c r="D3744" s="49"/>
      <c r="E3744" s="49"/>
    </row>
    <row r="3745" spans="1:5" x14ac:dyDescent="0.2">
      <c r="A3745" s="49"/>
      <c r="B3745" s="49"/>
      <c r="C3745" s="49"/>
      <c r="D3745" s="49"/>
      <c r="E3745" s="49"/>
    </row>
    <row r="3746" spans="1:5" x14ac:dyDescent="0.2">
      <c r="A3746" s="49"/>
      <c r="B3746" s="49"/>
      <c r="C3746" s="49"/>
      <c r="D3746" s="49"/>
      <c r="E3746" s="49"/>
    </row>
    <row r="3747" spans="1:5" x14ac:dyDescent="0.2">
      <c r="A3747" s="49"/>
      <c r="B3747" s="49"/>
      <c r="C3747" s="49"/>
      <c r="D3747" s="49"/>
      <c r="E3747" s="49"/>
    </row>
    <row r="3748" spans="1:5" x14ac:dyDescent="0.2">
      <c r="A3748" s="49"/>
      <c r="B3748" s="49"/>
      <c r="C3748" s="49"/>
      <c r="D3748" s="49"/>
      <c r="E3748" s="49"/>
    </row>
    <row r="3749" spans="1:5" x14ac:dyDescent="0.2">
      <c r="A3749" s="49"/>
      <c r="B3749" s="49"/>
      <c r="C3749" s="49"/>
      <c r="D3749" s="49"/>
      <c r="E3749" s="49"/>
    </row>
    <row r="3750" spans="1:5" x14ac:dyDescent="0.2">
      <c r="A3750" s="49"/>
      <c r="B3750" s="49"/>
      <c r="C3750" s="49"/>
      <c r="D3750" s="49"/>
      <c r="E3750" s="49"/>
    </row>
    <row r="3751" spans="1:5" x14ac:dyDescent="0.2">
      <c r="A3751" s="49"/>
      <c r="B3751" s="49"/>
      <c r="C3751" s="49"/>
      <c r="D3751" s="49"/>
      <c r="E3751" s="49"/>
    </row>
    <row r="3752" spans="1:5" x14ac:dyDescent="0.2">
      <c r="A3752" s="49"/>
      <c r="B3752" s="49"/>
      <c r="C3752" s="49"/>
      <c r="D3752" s="49"/>
      <c r="E3752" s="49"/>
    </row>
    <row r="3753" spans="1:5" x14ac:dyDescent="0.2">
      <c r="A3753" s="49"/>
      <c r="B3753" s="49"/>
      <c r="C3753" s="49"/>
      <c r="D3753" s="49"/>
      <c r="E3753" s="49"/>
    </row>
  </sheetData>
  <sheetProtection password="927F" sheet="1" objects="1" scenarios="1" selectLockedCells="1"/>
  <dataConsolidate/>
  <mergeCells count="11">
    <mergeCell ref="A1:AG1"/>
    <mergeCell ref="AJ1:AK1"/>
    <mergeCell ref="AM1:AQ1"/>
    <mergeCell ref="AU1:AX1"/>
    <mergeCell ref="A2:AF2"/>
    <mergeCell ref="AM2:AQ2"/>
    <mergeCell ref="A4:B4"/>
    <mergeCell ref="C4:AE4"/>
    <mergeCell ref="AI4:AL4"/>
    <mergeCell ref="A5:AG5"/>
    <mergeCell ref="BH7:CC7"/>
  </mergeCells>
  <conditionalFormatting sqref="E10:E107">
    <cfRule type="cellIs" dxfId="18" priority="8" operator="equal">
      <formula>41013</formula>
    </cfRule>
  </conditionalFormatting>
  <conditionalFormatting sqref="F8:F109">
    <cfRule type="cellIs" dxfId="17" priority="7" operator="equal">
      <formula>0</formula>
    </cfRule>
  </conditionalFormatting>
  <conditionalFormatting sqref="E108:E109">
    <cfRule type="cellIs" dxfId="16" priority="6" operator="equal">
      <formula>190514</formula>
    </cfRule>
  </conditionalFormatting>
  <conditionalFormatting sqref="F10:F109">
    <cfRule type="cellIs" dxfId="15" priority="5" operator="equal">
      <formula>118</formula>
    </cfRule>
  </conditionalFormatting>
  <conditionalFormatting sqref="G10:H109">
    <cfRule type="cellIs" dxfId="14" priority="4" operator="equal">
      <formula>0</formula>
    </cfRule>
  </conditionalFormatting>
  <conditionalFormatting sqref="G10:H109">
    <cfRule type="cellIs" dxfId="13" priority="3" operator="equal">
      <formula>118</formula>
    </cfRule>
  </conditionalFormatting>
  <conditionalFormatting sqref="J10:X109">
    <cfRule type="cellIs" dxfId="12" priority="2" operator="equal">
      <formula>0</formula>
    </cfRule>
  </conditionalFormatting>
  <conditionalFormatting sqref="J10:X109">
    <cfRule type="cellIs" dxfId="11" priority="1" operator="equal">
      <formula>118</formula>
    </cfRule>
  </conditionalFormatting>
  <dataValidations count="29">
    <dataValidation type="list" allowBlank="1" showErrorMessage="1" error="Es dürfen nur Zahlen von 1 bis 4 eingetragen werden" sqref="AD10:AD109" xr:uid="{00000000-0002-0000-0100-000000000000}">
      <formula1>$CC$9:$CC$13</formula1>
    </dataValidation>
    <dataValidation type="list" allowBlank="1" showErrorMessage="1" error="Es dürfen nur Zahlen von 1 bis 8 eingetragen werden" sqref="AC10:AC109" xr:uid="{00000000-0002-0000-0100-000001000000}">
      <formula1>$CB$9:$CB$17</formula1>
    </dataValidation>
    <dataValidation type="list" allowBlank="1" showErrorMessage="1" error="Es dürfen nur Zahlen von 1 bis 24 verwendet werden" sqref="AB10:AB109 Z10:Z109" xr:uid="{00000000-0002-0000-0100-000002000000}">
      <formula1>$CA$9:$CA$33</formula1>
    </dataValidation>
    <dataValidation type="list" allowBlank="1" showErrorMessage="1" error="Es darf nur &quot;ja&quot; oder &quot;nein&quot; verwendet werden" sqref="AA10:AA109 Y10:Y109" xr:uid="{00000000-0002-0000-0100-000003000000}">
      <formula1>$BZ$9:$BZ$11</formula1>
    </dataValidation>
    <dataValidation type="list" allowBlank="1" sqref="X10:X109" xr:uid="{00000000-0002-0000-0100-000004000000}">
      <formula1>$BY$9:$BY$10</formula1>
    </dataValidation>
    <dataValidation type="list" allowBlank="1" sqref="W10:W109" xr:uid="{00000000-0002-0000-0100-000005000000}">
      <formula1>$BX$9:$BX$10</formula1>
    </dataValidation>
    <dataValidation type="list" allowBlank="1" sqref="V11:V109" xr:uid="{00000000-0002-0000-0100-000006000000}">
      <formula1>$BW$9:$BW$10</formula1>
    </dataValidation>
    <dataValidation type="list" allowBlank="1" sqref="U10:U109" xr:uid="{00000000-0002-0000-0100-000007000000}">
      <formula1>$BV$9:$BV$10</formula1>
    </dataValidation>
    <dataValidation type="list" allowBlank="1" sqref="T10:T109" xr:uid="{00000000-0002-0000-0100-000008000000}">
      <formula1>$BU$9:$BU$10</formula1>
    </dataValidation>
    <dataValidation type="list" allowBlank="1" sqref="S10:S109" xr:uid="{00000000-0002-0000-0100-000009000000}">
      <formula1>$BT$9:$BT$10</formula1>
    </dataValidation>
    <dataValidation type="list" allowBlank="1" sqref="R10:R109" xr:uid="{00000000-0002-0000-0100-00000A000000}">
      <formula1>$BS$9:$BS$10</formula1>
    </dataValidation>
    <dataValidation type="list" allowBlank="1" sqref="Q10:Q109" xr:uid="{00000000-0002-0000-0100-00000B000000}">
      <formula1>$BR$9:$BR$10</formula1>
    </dataValidation>
    <dataValidation type="list" allowBlank="1" sqref="P10:P109" xr:uid="{00000000-0002-0000-0100-00000C000000}">
      <formula1>$BQ$9:$BQ$11</formula1>
    </dataValidation>
    <dataValidation type="list" allowBlank="1" sqref="O10:O109" xr:uid="{00000000-0002-0000-0100-00000D000000}">
      <formula1>$BP$9:$BP$11</formula1>
    </dataValidation>
    <dataValidation type="list" allowBlank="1" sqref="N10:N109" xr:uid="{00000000-0002-0000-0100-00000E000000}">
      <formula1>$BO$9:$BO$11</formula1>
    </dataValidation>
    <dataValidation type="list" allowBlank="1" sqref="M10:M109" xr:uid="{00000000-0002-0000-0100-00000F000000}">
      <formula1>$BN$9:$BN$11</formula1>
    </dataValidation>
    <dataValidation type="list" allowBlank="1" sqref="L10:L109" xr:uid="{00000000-0002-0000-0100-000010000000}">
      <formula1>$BM$9:$BM$11</formula1>
    </dataValidation>
    <dataValidation type="list" allowBlank="1" sqref="K10:K109" xr:uid="{00000000-0002-0000-0100-000011000000}">
      <formula1>$BL$9:$BL$10</formula1>
    </dataValidation>
    <dataValidation type="list" allowBlank="1" sqref="I10:I109" xr:uid="{00000000-0002-0000-0100-000012000000}">
      <formula1>$BJ$9:$BJ$11</formula1>
    </dataValidation>
    <dataValidation type="list" allowBlank="1" showInputMessage="1" showErrorMessage="1" sqref="J10:J109" xr:uid="{00000000-0002-0000-0100-000013000000}">
      <formula1>$BK$9:$BK$12</formula1>
    </dataValidation>
    <dataValidation type="whole" allowBlank="1" showInputMessage="1" showErrorMessage="1" error="Sie haben schon 4 Workshops ausgewält_x000a_" sqref="BI4" xr:uid="{00000000-0002-0000-0100-000014000000}">
      <formula1>0</formula1>
      <formula2>4</formula2>
    </dataValidation>
    <dataValidation type="list" allowBlank="1" sqref="G10:H109" xr:uid="{00000000-0002-0000-0100-000015000000}">
      <formula1>$BI$9:$BI$14</formula1>
    </dataValidation>
    <dataValidation type="list" allowBlank="1" showErrorMessage="1" errorTitle="Eingabefehler" error="Das Geschlecht muss mit   m   oder  w   angegeben werden!" sqref="D10:D109" xr:uid="{00000000-0002-0000-0100-000016000000}">
      <formula1>$BH$9:$BH$11</formula1>
    </dataValidation>
    <dataValidation allowBlank="1" sqref="A110:E3753 F110:AT1048576" xr:uid="{00000000-0002-0000-0100-000017000000}"/>
    <dataValidation type="list" allowBlank="1" showInputMessage="1" showErrorMessage="1" sqref="AA9:AB9 I9 AG9" xr:uid="{00000000-0002-0000-0100-000018000000}">
      <formula1>$AH$7:$AI$7</formula1>
    </dataValidation>
    <dataValidation type="list" showErrorMessage="1" errorTitle="Eingabefehler" error="Das Geschlecht muss mit   m   oder  w   angegeben werden!" sqref="D3754:D65540" xr:uid="{00000000-0002-0000-0100-000019000000}">
      <formula1>$Z$7:$AA$7</formula1>
    </dataValidation>
    <dataValidation type="list" allowBlank="1" showErrorMessage="1" errorTitle="Eingabefehler" error="Das Geschlecht muss mit   m   oder  w   angegeben werden!" sqref="D9" xr:uid="{00000000-0002-0000-0100-00001A000000}">
      <formula1>$AJ$7:$AK$7</formula1>
    </dataValidation>
    <dataValidation type="list" allowBlank="1" showErrorMessage="1" sqref="V10" xr:uid="{00000000-0002-0000-0100-00001B000000}">
      <formula1>$BW$9:$BW$10</formula1>
    </dataValidation>
    <dataValidation type="list" showInputMessage="1" showErrorMessage="1" sqref="AG10:AG109" xr:uid="{00000000-0002-0000-0100-00001E000000}">
      <formula1>$BJ$9:$BJ$11</formula1>
    </dataValidation>
  </dataValidations>
  <pageMargins left="0.70866141732283472" right="0.70866141732283472" top="0.39370078740157483" bottom="0.39370078740157483" header="0" footer="0.31496062992125984"/>
  <pageSetup paperSize="9" scale="67" fitToHeight="0" orientation="portrait" r:id="rId1"/>
  <headerFooter>
    <oddFooter>&amp;LBenjamin Fischer&amp;Ctechnik.einrad@gmail.com&amp;R&amp;A / Seite 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pageSetUpPr fitToPage="1"/>
  </sheetPr>
  <dimension ref="A1:AM32"/>
  <sheetViews>
    <sheetView showGridLines="0" showRowColHeaders="0" workbookViewId="0" xr3:uid="{842E5F09-E766-5B8D-85AF-A39847EA96FD}">
      <selection activeCell="B9" sqref="B9"/>
    </sheetView>
  </sheetViews>
  <sheetFormatPr defaultColWidth="11.43359375" defaultRowHeight="15" x14ac:dyDescent="0.2"/>
  <cols>
    <col min="1" max="1" width="5.37890625" style="94" customWidth="1"/>
    <col min="2" max="2" width="24.88671875" style="94" customWidth="1"/>
    <col min="3" max="3" width="18.6953125" style="94" customWidth="1"/>
    <col min="4" max="4" width="28.11328125" style="94" customWidth="1"/>
    <col min="5" max="8" width="5.37890625" style="94" customWidth="1"/>
    <col min="9" max="11" width="5.37890625" style="94" hidden="1" customWidth="1"/>
    <col min="12" max="19" width="5.37890625" style="94" customWidth="1"/>
    <col min="20" max="20" width="11.43359375" style="94"/>
    <col min="21" max="21" width="11.43359375" style="94" customWidth="1"/>
    <col min="22" max="26" width="11.43359375" style="94"/>
    <col min="27" max="31" width="11.43359375" style="94" hidden="1" customWidth="1"/>
    <col min="32" max="16384" width="11.43359375" style="94"/>
  </cols>
  <sheetData>
    <row r="1" spans="1:39" ht="31.5" x14ac:dyDescent="0.2">
      <c r="A1" s="262" t="str">
        <f>'allg. Daten'!A1</f>
        <v>11. Deutsche Meisterschaft Freestyle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</row>
    <row r="2" spans="1:39" ht="27.75" x14ac:dyDescent="0.2">
      <c r="A2" s="264" t="str">
        <f>'allg. Daten'!B2</f>
        <v>17. - 19.05.2019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</row>
    <row r="4" spans="1:39" ht="22.5" x14ac:dyDescent="0.25">
      <c r="A4" s="266" t="s">
        <v>29</v>
      </c>
      <c r="B4" s="266"/>
      <c r="C4" s="267" t="str">
        <f>'allg. Daten'!C6</f>
        <v>"Vereinsname"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</row>
    <row r="6" spans="1:39" ht="23.25" thickBot="1" x14ac:dyDescent="0.3">
      <c r="A6" s="283" t="s">
        <v>170</v>
      </c>
      <c r="B6" s="283"/>
      <c r="C6" s="283"/>
      <c r="D6" s="283"/>
      <c r="E6" s="284" t="s">
        <v>166</v>
      </c>
      <c r="F6" s="284"/>
      <c r="G6" s="284"/>
      <c r="H6" s="284"/>
      <c r="I6" s="284"/>
      <c r="J6" s="284"/>
      <c r="K6" s="284"/>
      <c r="L6" s="285" t="s">
        <v>165</v>
      </c>
      <c r="M6" s="285"/>
      <c r="N6" s="285"/>
      <c r="O6" s="285"/>
      <c r="P6" s="285"/>
      <c r="Q6" s="285"/>
      <c r="R6" s="285"/>
      <c r="S6" s="28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</row>
    <row r="7" spans="1:39" ht="36.75" thickTop="1" x14ac:dyDescent="0.2">
      <c r="A7" s="96" t="s">
        <v>100</v>
      </c>
      <c r="B7" s="97" t="s">
        <v>36</v>
      </c>
      <c r="C7" s="98" t="s">
        <v>37</v>
      </c>
      <c r="D7" s="98" t="s">
        <v>101</v>
      </c>
      <c r="E7" s="99" t="str">
        <f>AD10</f>
        <v>EK- U15</v>
      </c>
      <c r="F7" s="99" t="str">
        <f>AD11</f>
        <v>EK- 15+</v>
      </c>
      <c r="G7" s="99" t="str">
        <f>AD12</f>
        <v>PK- U15</v>
      </c>
      <c r="H7" s="99" t="str">
        <f>AD13</f>
        <v>PK- 15+</v>
      </c>
      <c r="I7" s="99"/>
      <c r="J7" s="99"/>
      <c r="K7" s="99"/>
      <c r="L7" s="100" t="str">
        <f>AE10</f>
        <v>EK-Jexp</v>
      </c>
      <c r="M7" s="100" t="str">
        <f>AE11</f>
        <v>EK-Exp</v>
      </c>
      <c r="N7" s="100" t="str">
        <f>AE12</f>
        <v>PK-JExp</v>
      </c>
      <c r="O7" s="100" t="str">
        <f>AE13</f>
        <v>PK-Exp</v>
      </c>
      <c r="P7" s="100" t="str">
        <f>AE14</f>
        <v>GK-klein U15</v>
      </c>
      <c r="Q7" s="100" t="str">
        <f>AE15</f>
        <v>GK-klein 15+</v>
      </c>
      <c r="R7" s="100" t="str">
        <f>AE16</f>
        <v>GK-groß U15</v>
      </c>
      <c r="S7" s="101" t="str">
        <f>AE17</f>
        <v>GK-groß 15+</v>
      </c>
      <c r="X7" s="102"/>
      <c r="Y7" s="102"/>
      <c r="Z7" s="102"/>
      <c r="AA7" s="102"/>
      <c r="AB7" s="102"/>
      <c r="AC7" s="102"/>
      <c r="AD7" s="102" t="s">
        <v>161</v>
      </c>
      <c r="AE7" s="102"/>
      <c r="AF7" s="102"/>
      <c r="AG7" s="102"/>
      <c r="AH7" s="102"/>
      <c r="AI7" s="102"/>
      <c r="AJ7" s="102"/>
      <c r="AK7" s="102"/>
      <c r="AL7" s="102"/>
      <c r="AM7" s="95"/>
    </row>
    <row r="8" spans="1:39" x14ac:dyDescent="0.2">
      <c r="A8" s="103">
        <v>0</v>
      </c>
      <c r="B8" s="104" t="s">
        <v>89</v>
      </c>
      <c r="C8" s="104" t="s">
        <v>37</v>
      </c>
      <c r="D8" s="104"/>
      <c r="E8" s="104" t="s">
        <v>107</v>
      </c>
      <c r="F8" s="104"/>
      <c r="G8" s="104" t="s">
        <v>108</v>
      </c>
      <c r="H8" s="104"/>
      <c r="I8" s="104"/>
      <c r="J8" s="104" t="s">
        <v>109</v>
      </c>
      <c r="K8" s="104"/>
      <c r="L8" s="104"/>
      <c r="M8" s="104" t="s">
        <v>110</v>
      </c>
      <c r="N8" s="104"/>
      <c r="O8" s="104" t="s">
        <v>111</v>
      </c>
      <c r="P8" s="104"/>
      <c r="Q8" s="104" t="s">
        <v>112</v>
      </c>
      <c r="R8" s="104"/>
      <c r="S8" s="105" t="s">
        <v>112</v>
      </c>
    </row>
    <row r="9" spans="1:39" x14ac:dyDescent="0.2">
      <c r="A9" s="106" t="str">
        <f>IF(B9&lt;&gt;"",A8+1,"")</f>
        <v/>
      </c>
      <c r="B9" s="107"/>
      <c r="C9" s="108"/>
      <c r="D9" s="108"/>
      <c r="E9" s="109"/>
      <c r="F9" s="109"/>
      <c r="G9" s="109"/>
      <c r="H9" s="109"/>
      <c r="I9" s="199"/>
      <c r="J9" s="199"/>
      <c r="K9" s="199"/>
      <c r="L9" s="109"/>
      <c r="M9" s="109"/>
      <c r="N9" s="109"/>
      <c r="O9" s="109"/>
      <c r="P9" s="109"/>
      <c r="Q9" s="109"/>
      <c r="R9" s="109"/>
      <c r="S9" s="110"/>
      <c r="AD9" s="94" t="s">
        <v>162</v>
      </c>
      <c r="AE9" s="94" t="s">
        <v>163</v>
      </c>
    </row>
    <row r="10" spans="1:39" x14ac:dyDescent="0.2">
      <c r="A10" s="106" t="str">
        <f t="shared" ref="A10:A31" si="0">IF(B10&lt;&gt;"",A9+1,"")</f>
        <v/>
      </c>
      <c r="B10" s="111"/>
      <c r="C10" s="112"/>
      <c r="D10" s="112"/>
      <c r="E10" s="113"/>
      <c r="F10" s="113"/>
      <c r="G10" s="113"/>
      <c r="H10" s="113"/>
      <c r="I10" s="200"/>
      <c r="J10" s="200"/>
      <c r="K10" s="200"/>
      <c r="L10" s="113"/>
      <c r="M10" s="113"/>
      <c r="N10" s="113"/>
      <c r="O10" s="113"/>
      <c r="P10" s="113"/>
      <c r="Q10" s="113"/>
      <c r="R10" s="113"/>
      <c r="S10" s="114"/>
      <c r="AA10" s="94" t="s">
        <v>111</v>
      </c>
      <c r="AB10" s="94" t="s">
        <v>113</v>
      </c>
      <c r="AD10" s="94" t="s">
        <v>183</v>
      </c>
      <c r="AE10" s="94" t="s">
        <v>164</v>
      </c>
    </row>
    <row r="11" spans="1:39" x14ac:dyDescent="0.2">
      <c r="A11" s="106" t="str">
        <f t="shared" si="0"/>
        <v/>
      </c>
      <c r="B11" s="107"/>
      <c r="C11" s="108"/>
      <c r="D11" s="108"/>
      <c r="E11" s="109"/>
      <c r="F11" s="109"/>
      <c r="G11" s="109"/>
      <c r="H11" s="109"/>
      <c r="I11" s="199"/>
      <c r="J11" s="199"/>
      <c r="K11" s="199"/>
      <c r="L11" s="109"/>
      <c r="M11" s="109"/>
      <c r="N11" s="109"/>
      <c r="O11" s="109"/>
      <c r="P11" s="109"/>
      <c r="Q11" s="109"/>
      <c r="R11" s="109"/>
      <c r="S11" s="110"/>
      <c r="AA11" s="94" t="s">
        <v>108</v>
      </c>
      <c r="AB11" s="94" t="s">
        <v>114</v>
      </c>
      <c r="AD11" s="94" t="s">
        <v>184</v>
      </c>
      <c r="AE11" s="94" t="s">
        <v>102</v>
      </c>
    </row>
    <row r="12" spans="1:39" x14ac:dyDescent="0.2">
      <c r="A12" s="106" t="str">
        <f t="shared" si="0"/>
        <v/>
      </c>
      <c r="B12" s="111"/>
      <c r="C12" s="112"/>
      <c r="D12" s="112"/>
      <c r="E12" s="113"/>
      <c r="F12" s="113"/>
      <c r="G12" s="113"/>
      <c r="H12" s="113"/>
      <c r="I12" s="200"/>
      <c r="J12" s="200"/>
      <c r="K12" s="200"/>
      <c r="L12" s="113"/>
      <c r="M12" s="113"/>
      <c r="N12" s="113"/>
      <c r="O12" s="113"/>
      <c r="P12" s="113"/>
      <c r="Q12" s="113"/>
      <c r="R12" s="113"/>
      <c r="S12" s="114"/>
      <c r="AA12" s="94" t="s">
        <v>110</v>
      </c>
      <c r="AB12" s="94" t="s">
        <v>115</v>
      </c>
      <c r="AD12" s="94" t="s">
        <v>185</v>
      </c>
      <c r="AE12" s="94" t="s">
        <v>103</v>
      </c>
    </row>
    <row r="13" spans="1:39" x14ac:dyDescent="0.2">
      <c r="A13" s="106" t="str">
        <f t="shared" si="0"/>
        <v/>
      </c>
      <c r="B13" s="107"/>
      <c r="C13" s="108"/>
      <c r="D13" s="108"/>
      <c r="E13" s="109"/>
      <c r="F13" s="109"/>
      <c r="G13" s="109"/>
      <c r="H13" s="109"/>
      <c r="I13" s="199"/>
      <c r="J13" s="199"/>
      <c r="K13" s="199"/>
      <c r="L13" s="109"/>
      <c r="M13" s="109"/>
      <c r="N13" s="109"/>
      <c r="O13" s="109"/>
      <c r="P13" s="109"/>
      <c r="Q13" s="109"/>
      <c r="R13" s="109"/>
      <c r="S13" s="110"/>
      <c r="AA13" s="94" t="s">
        <v>109</v>
      </c>
      <c r="AB13" s="94" t="s">
        <v>116</v>
      </c>
      <c r="AD13" s="94" t="s">
        <v>186</v>
      </c>
      <c r="AE13" s="94" t="s">
        <v>104</v>
      </c>
    </row>
    <row r="14" spans="1:39" x14ac:dyDescent="0.2">
      <c r="A14" s="106" t="str">
        <f t="shared" si="0"/>
        <v/>
      </c>
      <c r="B14" s="111"/>
      <c r="C14" s="112"/>
      <c r="D14" s="112"/>
      <c r="E14" s="113"/>
      <c r="F14" s="113"/>
      <c r="G14" s="113"/>
      <c r="H14" s="113"/>
      <c r="I14" s="200"/>
      <c r="J14" s="200"/>
      <c r="K14" s="200"/>
      <c r="L14" s="113"/>
      <c r="M14" s="113"/>
      <c r="N14" s="113"/>
      <c r="O14" s="113"/>
      <c r="P14" s="113"/>
      <c r="Q14" s="113"/>
      <c r="R14" s="113"/>
      <c r="S14" s="114"/>
      <c r="AA14" s="94" t="s">
        <v>107</v>
      </c>
      <c r="AB14" s="94" t="s">
        <v>117</v>
      </c>
      <c r="AE14" s="94" t="s">
        <v>105</v>
      </c>
    </row>
    <row r="15" spans="1:39" x14ac:dyDescent="0.2">
      <c r="A15" s="106" t="str">
        <f t="shared" si="0"/>
        <v/>
      </c>
      <c r="B15" s="107"/>
      <c r="C15" s="108"/>
      <c r="D15" s="108"/>
      <c r="E15" s="109"/>
      <c r="F15" s="109"/>
      <c r="G15" s="109"/>
      <c r="H15" s="109"/>
      <c r="I15" s="199"/>
      <c r="J15" s="199"/>
      <c r="K15" s="199"/>
      <c r="L15" s="109"/>
      <c r="M15" s="109"/>
      <c r="N15" s="109"/>
      <c r="O15" s="109"/>
      <c r="P15" s="109"/>
      <c r="Q15" s="109"/>
      <c r="R15" s="109"/>
      <c r="S15" s="110"/>
      <c r="AA15" s="94" t="s">
        <v>112</v>
      </c>
      <c r="AB15" s="94" t="s">
        <v>118</v>
      </c>
      <c r="AE15" s="94" t="s">
        <v>106</v>
      </c>
    </row>
    <row r="16" spans="1:39" x14ac:dyDescent="0.2">
      <c r="A16" s="106" t="str">
        <f t="shared" si="0"/>
        <v/>
      </c>
      <c r="B16" s="111"/>
      <c r="C16" s="112"/>
      <c r="D16" s="112"/>
      <c r="E16" s="113"/>
      <c r="F16" s="113"/>
      <c r="G16" s="113"/>
      <c r="H16" s="113"/>
      <c r="I16" s="200"/>
      <c r="J16" s="200"/>
      <c r="K16" s="200"/>
      <c r="L16" s="113"/>
      <c r="M16" s="113"/>
      <c r="N16" s="113"/>
      <c r="O16" s="113"/>
      <c r="P16" s="113"/>
      <c r="Q16" s="113"/>
      <c r="R16" s="113"/>
      <c r="S16" s="114"/>
      <c r="AE16" s="94" t="s">
        <v>167</v>
      </c>
    </row>
    <row r="17" spans="1:31" x14ac:dyDescent="0.2">
      <c r="A17" s="106" t="str">
        <f t="shared" si="0"/>
        <v/>
      </c>
      <c r="B17" s="107"/>
      <c r="C17" s="108"/>
      <c r="D17" s="108"/>
      <c r="E17" s="109"/>
      <c r="F17" s="109"/>
      <c r="G17" s="109"/>
      <c r="H17" s="109"/>
      <c r="I17" s="199"/>
      <c r="J17" s="199"/>
      <c r="K17" s="199"/>
      <c r="L17" s="109"/>
      <c r="M17" s="109"/>
      <c r="N17" s="109"/>
      <c r="O17" s="109"/>
      <c r="P17" s="109"/>
      <c r="Q17" s="109"/>
      <c r="R17" s="109"/>
      <c r="S17" s="110"/>
      <c r="AE17" s="94" t="s">
        <v>168</v>
      </c>
    </row>
    <row r="18" spans="1:31" x14ac:dyDescent="0.2">
      <c r="A18" s="106" t="str">
        <f t="shared" si="0"/>
        <v/>
      </c>
      <c r="B18" s="111"/>
      <c r="C18" s="112"/>
      <c r="D18" s="112"/>
      <c r="E18" s="113"/>
      <c r="F18" s="113"/>
      <c r="G18" s="113"/>
      <c r="H18" s="113"/>
      <c r="I18" s="200"/>
      <c r="J18" s="200"/>
      <c r="K18" s="200"/>
      <c r="L18" s="113"/>
      <c r="M18" s="113"/>
      <c r="N18" s="113"/>
      <c r="O18" s="113"/>
      <c r="P18" s="113"/>
      <c r="Q18" s="113"/>
      <c r="R18" s="113"/>
      <c r="S18" s="114"/>
    </row>
    <row r="19" spans="1:31" x14ac:dyDescent="0.2">
      <c r="A19" s="106" t="str">
        <f t="shared" si="0"/>
        <v/>
      </c>
      <c r="B19" s="107"/>
      <c r="C19" s="108"/>
      <c r="D19" s="108"/>
      <c r="E19" s="109"/>
      <c r="F19" s="109"/>
      <c r="G19" s="109"/>
      <c r="H19" s="109"/>
      <c r="I19" s="199"/>
      <c r="J19" s="199"/>
      <c r="K19" s="199"/>
      <c r="L19" s="109"/>
      <c r="M19" s="109"/>
      <c r="N19" s="109"/>
      <c r="O19" s="109"/>
      <c r="P19" s="109"/>
      <c r="Q19" s="109"/>
      <c r="R19" s="109"/>
      <c r="S19" s="110"/>
    </row>
    <row r="20" spans="1:31" x14ac:dyDescent="0.2">
      <c r="A20" s="106" t="str">
        <f t="shared" si="0"/>
        <v/>
      </c>
      <c r="B20" s="111"/>
      <c r="C20" s="112"/>
      <c r="D20" s="112"/>
      <c r="E20" s="113"/>
      <c r="F20" s="113"/>
      <c r="G20" s="113"/>
      <c r="H20" s="113"/>
      <c r="I20" s="200"/>
      <c r="J20" s="200"/>
      <c r="K20" s="200"/>
      <c r="L20" s="113"/>
      <c r="M20" s="113"/>
      <c r="N20" s="113"/>
      <c r="O20" s="113"/>
      <c r="P20" s="113"/>
      <c r="Q20" s="113"/>
      <c r="R20" s="113"/>
      <c r="S20" s="114"/>
    </row>
    <row r="21" spans="1:31" x14ac:dyDescent="0.2">
      <c r="A21" s="106" t="str">
        <f t="shared" si="0"/>
        <v/>
      </c>
      <c r="B21" s="107"/>
      <c r="C21" s="108"/>
      <c r="D21" s="108"/>
      <c r="E21" s="109"/>
      <c r="F21" s="109"/>
      <c r="G21" s="109"/>
      <c r="H21" s="109"/>
      <c r="I21" s="199"/>
      <c r="J21" s="199"/>
      <c r="K21" s="199"/>
      <c r="L21" s="109"/>
      <c r="M21" s="109"/>
      <c r="N21" s="109"/>
      <c r="O21" s="109"/>
      <c r="P21" s="109"/>
      <c r="Q21" s="109"/>
      <c r="R21" s="109"/>
      <c r="S21" s="110"/>
    </row>
    <row r="22" spans="1:31" x14ac:dyDescent="0.2">
      <c r="A22" s="106" t="str">
        <f t="shared" si="0"/>
        <v/>
      </c>
      <c r="B22" s="111"/>
      <c r="C22" s="112"/>
      <c r="D22" s="112"/>
      <c r="E22" s="113"/>
      <c r="F22" s="113"/>
      <c r="G22" s="113"/>
      <c r="H22" s="113"/>
      <c r="I22" s="200"/>
      <c r="J22" s="200"/>
      <c r="K22" s="200"/>
      <c r="L22" s="113"/>
      <c r="M22" s="113"/>
      <c r="N22" s="113"/>
      <c r="O22" s="113"/>
      <c r="P22" s="113"/>
      <c r="Q22" s="113"/>
      <c r="R22" s="113"/>
      <c r="S22" s="114"/>
    </row>
    <row r="23" spans="1:31" x14ac:dyDescent="0.2">
      <c r="A23" s="106" t="str">
        <f t="shared" si="0"/>
        <v/>
      </c>
      <c r="B23" s="107"/>
      <c r="C23" s="108"/>
      <c r="D23" s="108"/>
      <c r="E23" s="109"/>
      <c r="F23" s="109"/>
      <c r="G23" s="109"/>
      <c r="H23" s="109"/>
      <c r="I23" s="199"/>
      <c r="J23" s="199"/>
      <c r="K23" s="199"/>
      <c r="L23" s="109"/>
      <c r="M23" s="109"/>
      <c r="N23" s="109"/>
      <c r="O23" s="109"/>
      <c r="P23" s="109"/>
      <c r="Q23" s="109"/>
      <c r="R23" s="109"/>
      <c r="S23" s="110"/>
    </row>
    <row r="24" spans="1:31" x14ac:dyDescent="0.2">
      <c r="A24" s="106" t="str">
        <f t="shared" si="0"/>
        <v/>
      </c>
      <c r="B24" s="111"/>
      <c r="C24" s="112"/>
      <c r="D24" s="112"/>
      <c r="E24" s="113"/>
      <c r="F24" s="113"/>
      <c r="G24" s="113"/>
      <c r="H24" s="113"/>
      <c r="I24" s="200"/>
      <c r="J24" s="200"/>
      <c r="K24" s="200"/>
      <c r="L24" s="113"/>
      <c r="M24" s="113"/>
      <c r="N24" s="113"/>
      <c r="O24" s="113"/>
      <c r="P24" s="113"/>
      <c r="Q24" s="113"/>
      <c r="R24" s="113"/>
      <c r="S24" s="114"/>
    </row>
    <row r="25" spans="1:31" x14ac:dyDescent="0.2">
      <c r="A25" s="106" t="str">
        <f t="shared" si="0"/>
        <v/>
      </c>
      <c r="B25" s="107"/>
      <c r="C25" s="108"/>
      <c r="D25" s="108"/>
      <c r="E25" s="109"/>
      <c r="F25" s="109"/>
      <c r="G25" s="109"/>
      <c r="H25" s="109"/>
      <c r="I25" s="199"/>
      <c r="J25" s="199"/>
      <c r="K25" s="199"/>
      <c r="L25" s="109"/>
      <c r="M25" s="109"/>
      <c r="N25" s="109"/>
      <c r="O25" s="109"/>
      <c r="P25" s="109"/>
      <c r="Q25" s="109"/>
      <c r="R25" s="109"/>
      <c r="S25" s="110"/>
    </row>
    <row r="26" spans="1:31" x14ac:dyDescent="0.2">
      <c r="A26" s="106" t="str">
        <f t="shared" si="0"/>
        <v/>
      </c>
      <c r="B26" s="111"/>
      <c r="C26" s="112"/>
      <c r="D26" s="112"/>
      <c r="E26" s="113"/>
      <c r="F26" s="113"/>
      <c r="G26" s="113"/>
      <c r="H26" s="113"/>
      <c r="I26" s="200"/>
      <c r="J26" s="200"/>
      <c r="K26" s="200"/>
      <c r="L26" s="113"/>
      <c r="M26" s="113"/>
      <c r="N26" s="113"/>
      <c r="O26" s="113"/>
      <c r="P26" s="113"/>
      <c r="Q26" s="113"/>
      <c r="R26" s="113"/>
      <c r="S26" s="114"/>
    </row>
    <row r="27" spans="1:31" x14ac:dyDescent="0.2">
      <c r="A27" s="106" t="str">
        <f t="shared" si="0"/>
        <v/>
      </c>
      <c r="B27" s="107"/>
      <c r="C27" s="108"/>
      <c r="D27" s="108"/>
      <c r="E27" s="109"/>
      <c r="F27" s="109"/>
      <c r="G27" s="109"/>
      <c r="H27" s="109"/>
      <c r="I27" s="199"/>
      <c r="J27" s="199"/>
      <c r="K27" s="199"/>
      <c r="L27" s="109"/>
      <c r="M27" s="109"/>
      <c r="N27" s="109"/>
      <c r="O27" s="109"/>
      <c r="P27" s="109"/>
      <c r="Q27" s="109"/>
      <c r="R27" s="109"/>
      <c r="S27" s="110"/>
    </row>
    <row r="28" spans="1:31" x14ac:dyDescent="0.2">
      <c r="A28" s="106" t="str">
        <f t="shared" si="0"/>
        <v/>
      </c>
      <c r="B28" s="111"/>
      <c r="C28" s="112"/>
      <c r="D28" s="112"/>
      <c r="E28" s="113"/>
      <c r="F28" s="113"/>
      <c r="G28" s="113"/>
      <c r="H28" s="113"/>
      <c r="I28" s="200"/>
      <c r="J28" s="200"/>
      <c r="K28" s="200"/>
      <c r="L28" s="113"/>
      <c r="M28" s="113"/>
      <c r="N28" s="113"/>
      <c r="O28" s="113"/>
      <c r="P28" s="113"/>
      <c r="Q28" s="113"/>
      <c r="R28" s="113"/>
      <c r="S28" s="114"/>
    </row>
    <row r="29" spans="1:31" x14ac:dyDescent="0.2">
      <c r="A29" s="106" t="str">
        <f t="shared" si="0"/>
        <v/>
      </c>
      <c r="B29" s="107"/>
      <c r="C29" s="108"/>
      <c r="D29" s="108"/>
      <c r="E29" s="109"/>
      <c r="F29" s="109"/>
      <c r="G29" s="109"/>
      <c r="H29" s="109"/>
      <c r="I29" s="199"/>
      <c r="J29" s="199"/>
      <c r="K29" s="199"/>
      <c r="L29" s="109"/>
      <c r="M29" s="109"/>
      <c r="N29" s="109"/>
      <c r="O29" s="109"/>
      <c r="P29" s="109"/>
      <c r="Q29" s="109"/>
      <c r="R29" s="109"/>
      <c r="S29" s="110"/>
    </row>
    <row r="30" spans="1:31" x14ac:dyDescent="0.2">
      <c r="A30" s="106" t="str">
        <f t="shared" si="0"/>
        <v/>
      </c>
      <c r="B30" s="111"/>
      <c r="C30" s="112"/>
      <c r="D30" s="112"/>
      <c r="E30" s="113"/>
      <c r="F30" s="113"/>
      <c r="G30" s="113"/>
      <c r="H30" s="113"/>
      <c r="I30" s="200"/>
      <c r="J30" s="200"/>
      <c r="K30" s="200"/>
      <c r="L30" s="113"/>
      <c r="M30" s="113"/>
      <c r="N30" s="113"/>
      <c r="O30" s="113"/>
      <c r="P30" s="113"/>
      <c r="Q30" s="113"/>
      <c r="R30" s="113"/>
      <c r="S30" s="114"/>
    </row>
    <row r="31" spans="1:31" ht="15.75" thickBot="1" x14ac:dyDescent="0.25">
      <c r="A31" s="115" t="str">
        <f t="shared" si="0"/>
        <v/>
      </c>
      <c r="B31" s="116"/>
      <c r="C31" s="117"/>
      <c r="D31" s="117"/>
      <c r="E31" s="118"/>
      <c r="F31" s="118"/>
      <c r="G31" s="118"/>
      <c r="H31" s="118"/>
      <c r="I31" s="201"/>
      <c r="J31" s="201"/>
      <c r="K31" s="201"/>
      <c r="L31" s="118"/>
      <c r="M31" s="118"/>
      <c r="N31" s="118"/>
      <c r="O31" s="118"/>
      <c r="P31" s="118"/>
      <c r="Q31" s="118"/>
      <c r="R31" s="118"/>
      <c r="S31" s="119"/>
    </row>
    <row r="32" spans="1:31" ht="15.75" thickTop="1" x14ac:dyDescent="0.2">
      <c r="A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</row>
  </sheetData>
  <sheetProtection password="927F" sheet="1" objects="1" scenarios="1" selectLockedCells="1"/>
  <mergeCells count="7">
    <mergeCell ref="A1:S1"/>
    <mergeCell ref="A2:S2"/>
    <mergeCell ref="A4:B4"/>
    <mergeCell ref="C4:S4"/>
    <mergeCell ref="A6:D6"/>
    <mergeCell ref="E6:K6"/>
    <mergeCell ref="L6:S6"/>
  </mergeCells>
  <dataValidations count="2">
    <dataValidation type="list" allowBlank="1" showInputMessage="1" showErrorMessage="1" error="t - nur Technik_x000a_t/a - Technik oder Abstiege_x000a_p - nur Präsentation_x000a_p/a - Präsentation oder Abstiege_x000a_t/p/a - alles_x000a_a - nur Abstiege" prompt="t - nur Technik_x000a_t/a - Technik oder Abstiege_x000a_p - nur Präsentation_x000a_p/a - Präsentation oder Abstiege_x000a_t/p/a - alles_x000a_a - nur Abstiege" sqref="E8:S31" xr:uid="{00000000-0002-0000-0200-000000000000}">
      <formula1>$AA$9:$AA$15</formula1>
    </dataValidation>
    <dataValidation type="list" allowBlank="1" showInputMessage="1" showErrorMessage="1" error="t (nur Technik) oder p (nur Präsentation, a (alles), n (nichts)" sqref="E32:S32 A32" xr:uid="{00000000-0002-0000-0200-000001000000}">
      <formula1>"JA,NEIN,T,P"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92" orientation="landscape" r:id="rId1"/>
  <headerFooter>
    <oddFooter>&amp;LBenjamin Fischer&amp;Ctechnik.einrad@gmail.com&amp;R&amp;A / Seite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pageSetUpPr fitToPage="1"/>
  </sheetPr>
  <dimension ref="A1:AE32"/>
  <sheetViews>
    <sheetView showGridLines="0" showRowColHeaders="0" workbookViewId="0" xr3:uid="{51F8DEE0-4D01-5F28-A812-FC0BD7CAC4A5}">
      <selection sqref="A1:XFD1048576"/>
    </sheetView>
  </sheetViews>
  <sheetFormatPr defaultColWidth="11.43359375" defaultRowHeight="15" x14ac:dyDescent="0.2"/>
  <cols>
    <col min="1" max="1" width="7.6640625" style="22" customWidth="1"/>
    <col min="2" max="2" width="29.32421875" style="22" customWidth="1"/>
    <col min="3" max="3" width="28.65234375" style="22" customWidth="1"/>
    <col min="4" max="4" width="34.70703125" style="22" customWidth="1"/>
    <col min="5" max="5" width="23.40625" style="22" customWidth="1"/>
    <col min="6" max="6" width="11.43359375" style="94" customWidth="1"/>
    <col min="7" max="16384" width="11.43359375" style="94"/>
  </cols>
  <sheetData>
    <row r="1" spans="1:31" ht="33.75" customHeight="1" x14ac:dyDescent="0.2">
      <c r="A1" s="286" t="str">
        <f>'allg. Daten'!A1</f>
        <v>11. Deutsche Meisterschaft Freestyle</v>
      </c>
      <c r="B1" s="286"/>
      <c r="C1" s="286"/>
      <c r="D1" s="286"/>
      <c r="E1" s="286"/>
      <c r="F1" s="286"/>
    </row>
    <row r="2" spans="1:31" ht="27.75" x14ac:dyDescent="0.2">
      <c r="A2" s="287" t="str">
        <f>'allg. Daten'!B2</f>
        <v>17. - 19.05.2019</v>
      </c>
      <c r="B2" s="287"/>
      <c r="C2" s="287"/>
      <c r="D2" s="287"/>
      <c r="E2" s="287"/>
    </row>
    <row r="4" spans="1:31" ht="22.5" x14ac:dyDescent="0.25">
      <c r="A4" s="266" t="s">
        <v>29</v>
      </c>
      <c r="B4" s="266"/>
      <c r="C4" s="267" t="str">
        <f>'allg. Daten'!C6</f>
        <v>"Vereinsname"</v>
      </c>
      <c r="D4" s="267"/>
      <c r="E4" s="267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</row>
    <row r="6" spans="1:31" ht="22.5" x14ac:dyDescent="0.25">
      <c r="A6" s="288" t="s">
        <v>119</v>
      </c>
      <c r="B6" s="288"/>
      <c r="C6" s="288"/>
      <c r="D6" s="288"/>
      <c r="E6" s="288"/>
    </row>
    <row r="7" spans="1:31" x14ac:dyDescent="0.2">
      <c r="A7" s="121" t="s">
        <v>100</v>
      </c>
      <c r="B7" s="121" t="s">
        <v>120</v>
      </c>
      <c r="C7" s="121" t="s">
        <v>1</v>
      </c>
      <c r="D7" s="121" t="s">
        <v>121</v>
      </c>
      <c r="E7" s="121" t="s">
        <v>122</v>
      </c>
    </row>
    <row r="8" spans="1:31" x14ac:dyDescent="0.2">
      <c r="A8" s="122" t="str">
        <f>IF(B8="","",1)</f>
        <v/>
      </c>
      <c r="B8" s="203"/>
      <c r="C8" s="123" t="str">
        <f>IF(A8="","",'allg. Daten'!$C$6)</f>
        <v/>
      </c>
      <c r="D8" s="204"/>
      <c r="E8" s="205"/>
      <c r="F8" s="94" t="str">
        <f>IF(B8="","",'allg. Daten'!$C$26)</f>
        <v/>
      </c>
    </row>
    <row r="9" spans="1:31" x14ac:dyDescent="0.2">
      <c r="A9" s="124" t="str">
        <f>IF(B9="","",A8+1)</f>
        <v/>
      </c>
      <c r="B9" s="206"/>
      <c r="C9" s="123" t="str">
        <f>IF(A9="","",'allg. Daten'!$C$6)</f>
        <v/>
      </c>
      <c r="D9" s="206"/>
      <c r="E9" s="206"/>
      <c r="F9" s="94" t="str">
        <f>IF(B9="","",'allg. Daten'!$C$26)</f>
        <v/>
      </c>
    </row>
    <row r="10" spans="1:31" x14ac:dyDescent="0.2">
      <c r="A10" s="124" t="str">
        <f t="shared" ref="A10:A31" si="0">IF(B10="","",A9+1)</f>
        <v/>
      </c>
      <c r="B10" s="206"/>
      <c r="C10" s="123" t="str">
        <f>IF(A10="","",'allg. Daten'!$C$6)</f>
        <v/>
      </c>
      <c r="D10" s="206"/>
      <c r="E10" s="206"/>
      <c r="F10" s="94" t="str">
        <f>IF(B10="","",'allg. Daten'!$C$26)</f>
        <v/>
      </c>
    </row>
    <row r="11" spans="1:31" x14ac:dyDescent="0.2">
      <c r="A11" s="124" t="str">
        <f t="shared" si="0"/>
        <v/>
      </c>
      <c r="B11" s="206"/>
      <c r="C11" s="123" t="str">
        <f>IF(A11="","",'allg. Daten'!$C$6)</f>
        <v/>
      </c>
      <c r="D11" s="206"/>
      <c r="E11" s="206"/>
      <c r="F11" s="94" t="str">
        <f>IF(B11="","",'allg. Daten'!$C$26)</f>
        <v/>
      </c>
    </row>
    <row r="12" spans="1:31" x14ac:dyDescent="0.2">
      <c r="A12" s="124" t="str">
        <f t="shared" si="0"/>
        <v/>
      </c>
      <c r="B12" s="206"/>
      <c r="C12" s="123" t="str">
        <f>IF(A12="","",'allg. Daten'!$C$6)</f>
        <v/>
      </c>
      <c r="D12" s="206"/>
      <c r="E12" s="206"/>
      <c r="F12" s="94" t="str">
        <f>IF(B12="","",'allg. Daten'!$C$26)</f>
        <v/>
      </c>
    </row>
    <row r="13" spans="1:31" x14ac:dyDescent="0.2">
      <c r="A13" s="124" t="str">
        <f t="shared" si="0"/>
        <v/>
      </c>
      <c r="B13" s="206"/>
      <c r="C13" s="123" t="str">
        <f>IF(A13="","",'allg. Daten'!$C$6)</f>
        <v/>
      </c>
      <c r="D13" s="206"/>
      <c r="E13" s="206"/>
      <c r="F13" s="94" t="str">
        <f>IF(B13="","",'allg. Daten'!$C$26)</f>
        <v/>
      </c>
    </row>
    <row r="14" spans="1:31" x14ac:dyDescent="0.2">
      <c r="A14" s="124" t="str">
        <f t="shared" si="0"/>
        <v/>
      </c>
      <c r="B14" s="206"/>
      <c r="C14" s="123" t="str">
        <f>IF(A14="","",'allg. Daten'!$C$6)</f>
        <v/>
      </c>
      <c r="D14" s="206"/>
      <c r="E14" s="206"/>
      <c r="F14" s="94" t="str">
        <f>IF(B14="","",'allg. Daten'!$C$26)</f>
        <v/>
      </c>
    </row>
    <row r="15" spans="1:31" x14ac:dyDescent="0.2">
      <c r="A15" s="124" t="str">
        <f t="shared" si="0"/>
        <v/>
      </c>
      <c r="B15" s="206"/>
      <c r="C15" s="123" t="str">
        <f>IF(A15="","",'allg. Daten'!$C$6)</f>
        <v/>
      </c>
      <c r="D15" s="206"/>
      <c r="E15" s="206"/>
      <c r="F15" s="94" t="str">
        <f>IF(B15="","",'allg. Daten'!$C$26)</f>
        <v/>
      </c>
    </row>
    <row r="16" spans="1:31" x14ac:dyDescent="0.2">
      <c r="A16" s="124" t="str">
        <f t="shared" si="0"/>
        <v/>
      </c>
      <c r="B16" s="206"/>
      <c r="C16" s="123" t="str">
        <f>IF(A16="","",'allg. Daten'!$C$6)</f>
        <v/>
      </c>
      <c r="D16" s="206"/>
      <c r="E16" s="206"/>
      <c r="F16" s="94" t="str">
        <f>IF(B16="","",'allg. Daten'!$C$26)</f>
        <v/>
      </c>
    </row>
    <row r="17" spans="1:6" x14ac:dyDescent="0.2">
      <c r="A17" s="124" t="str">
        <f t="shared" si="0"/>
        <v/>
      </c>
      <c r="B17" s="206"/>
      <c r="C17" s="123" t="str">
        <f>IF(A17="","",'allg. Daten'!$C$6)</f>
        <v/>
      </c>
      <c r="D17" s="206"/>
      <c r="E17" s="206"/>
      <c r="F17" s="94" t="str">
        <f>IF(B17="","",'allg. Daten'!$C$26)</f>
        <v/>
      </c>
    </row>
    <row r="18" spans="1:6" x14ac:dyDescent="0.2">
      <c r="A18" s="124" t="str">
        <f t="shared" si="0"/>
        <v/>
      </c>
      <c r="B18" s="206"/>
      <c r="C18" s="123" t="str">
        <f>IF(A18="","",'allg. Daten'!$C$6)</f>
        <v/>
      </c>
      <c r="D18" s="206"/>
      <c r="E18" s="206"/>
      <c r="F18" s="94" t="str">
        <f>IF(B18="","",'allg. Daten'!$C$26)</f>
        <v/>
      </c>
    </row>
    <row r="19" spans="1:6" x14ac:dyDescent="0.2">
      <c r="A19" s="124" t="str">
        <f t="shared" si="0"/>
        <v/>
      </c>
      <c r="B19" s="206"/>
      <c r="C19" s="123" t="str">
        <f>IF(A19="","",'allg. Daten'!$C$6)</f>
        <v/>
      </c>
      <c r="D19" s="206"/>
      <c r="E19" s="206"/>
      <c r="F19" s="94" t="str">
        <f>IF(B19="","",'allg. Daten'!$C$26)</f>
        <v/>
      </c>
    </row>
    <row r="20" spans="1:6" x14ac:dyDescent="0.2">
      <c r="A20" s="124" t="str">
        <f t="shared" si="0"/>
        <v/>
      </c>
      <c r="B20" s="206"/>
      <c r="C20" s="123" t="str">
        <f>IF(A20="","",'allg. Daten'!$C$6)</f>
        <v/>
      </c>
      <c r="D20" s="206"/>
      <c r="E20" s="206"/>
      <c r="F20" s="94" t="str">
        <f>IF(B20="","",'allg. Daten'!$C$26)</f>
        <v/>
      </c>
    </row>
    <row r="21" spans="1:6" x14ac:dyDescent="0.2">
      <c r="A21" s="124" t="str">
        <f t="shared" si="0"/>
        <v/>
      </c>
      <c r="B21" s="206"/>
      <c r="C21" s="123" t="str">
        <f>IF(A21="","",'allg. Daten'!$C$6)</f>
        <v/>
      </c>
      <c r="D21" s="206"/>
      <c r="E21" s="206"/>
      <c r="F21" s="94" t="str">
        <f>IF(B21="","",'allg. Daten'!$C$26)</f>
        <v/>
      </c>
    </row>
    <row r="22" spans="1:6" x14ac:dyDescent="0.2">
      <c r="A22" s="124" t="str">
        <f t="shared" si="0"/>
        <v/>
      </c>
      <c r="B22" s="206"/>
      <c r="C22" s="123" t="str">
        <f>IF(A22="","",'allg. Daten'!$C$6)</f>
        <v/>
      </c>
      <c r="D22" s="206"/>
      <c r="E22" s="206"/>
      <c r="F22" s="94" t="str">
        <f>IF(B22="","",'allg. Daten'!$C$26)</f>
        <v/>
      </c>
    </row>
    <row r="23" spans="1:6" x14ac:dyDescent="0.2">
      <c r="A23" s="124" t="str">
        <f t="shared" si="0"/>
        <v/>
      </c>
      <c r="B23" s="206"/>
      <c r="C23" s="123" t="str">
        <f>IF(A23="","",'allg. Daten'!$C$6)</f>
        <v/>
      </c>
      <c r="D23" s="206"/>
      <c r="E23" s="206"/>
      <c r="F23" s="94" t="str">
        <f>IF(B23="","",'allg. Daten'!$C$26)</f>
        <v/>
      </c>
    </row>
    <row r="24" spans="1:6" x14ac:dyDescent="0.2">
      <c r="A24" s="124" t="str">
        <f t="shared" si="0"/>
        <v/>
      </c>
      <c r="B24" s="206"/>
      <c r="C24" s="123" t="str">
        <f>IF(A24="","",'allg. Daten'!$C$6)</f>
        <v/>
      </c>
      <c r="D24" s="206"/>
      <c r="E24" s="206"/>
      <c r="F24" s="94" t="str">
        <f>IF(B24="","",'allg. Daten'!$C$26)</f>
        <v/>
      </c>
    </row>
    <row r="25" spans="1:6" x14ac:dyDescent="0.2">
      <c r="A25" s="124" t="str">
        <f t="shared" si="0"/>
        <v/>
      </c>
      <c r="B25" s="206"/>
      <c r="C25" s="123" t="str">
        <f>IF(A25="","",'allg. Daten'!$C$6)</f>
        <v/>
      </c>
      <c r="D25" s="206"/>
      <c r="E25" s="206"/>
      <c r="F25" s="94" t="str">
        <f>IF(B25="","",'allg. Daten'!$C$26)</f>
        <v/>
      </c>
    </row>
    <row r="26" spans="1:6" x14ac:dyDescent="0.2">
      <c r="A26" s="124" t="str">
        <f t="shared" si="0"/>
        <v/>
      </c>
      <c r="B26" s="206"/>
      <c r="C26" s="123" t="str">
        <f>IF(A26="","",'allg. Daten'!$C$6)</f>
        <v/>
      </c>
      <c r="D26" s="206"/>
      <c r="E26" s="206"/>
      <c r="F26" s="94" t="str">
        <f>IF(B26="","",'allg. Daten'!$C$26)</f>
        <v/>
      </c>
    </row>
    <row r="27" spans="1:6" x14ac:dyDescent="0.2">
      <c r="A27" s="124" t="str">
        <f t="shared" si="0"/>
        <v/>
      </c>
      <c r="B27" s="206"/>
      <c r="C27" s="123" t="str">
        <f>IF(A27="","",'allg. Daten'!$C$6)</f>
        <v/>
      </c>
      <c r="D27" s="206"/>
      <c r="E27" s="206"/>
      <c r="F27" s="94" t="str">
        <f>IF(B27="","",'allg. Daten'!$C$26)</f>
        <v/>
      </c>
    </row>
    <row r="28" spans="1:6" x14ac:dyDescent="0.2">
      <c r="A28" s="124" t="str">
        <f t="shared" si="0"/>
        <v/>
      </c>
      <c r="B28" s="206"/>
      <c r="C28" s="123" t="str">
        <f>IF(A28="","",'allg. Daten'!$C$6)</f>
        <v/>
      </c>
      <c r="D28" s="206"/>
      <c r="E28" s="206"/>
      <c r="F28" s="94" t="str">
        <f>IF(B28="","",'allg. Daten'!$C$26)</f>
        <v/>
      </c>
    </row>
    <row r="29" spans="1:6" x14ac:dyDescent="0.2">
      <c r="A29" s="124" t="str">
        <f t="shared" si="0"/>
        <v/>
      </c>
      <c r="B29" s="206"/>
      <c r="C29" s="123" t="str">
        <f>IF(A29="","",'allg. Daten'!$C$6)</f>
        <v/>
      </c>
      <c r="D29" s="206"/>
      <c r="E29" s="206"/>
      <c r="F29" s="94" t="str">
        <f>IF(B29="","",'allg. Daten'!$C$26)</f>
        <v/>
      </c>
    </row>
    <row r="30" spans="1:6" x14ac:dyDescent="0.2">
      <c r="A30" s="124" t="str">
        <f t="shared" si="0"/>
        <v/>
      </c>
      <c r="B30" s="206"/>
      <c r="C30" s="123" t="str">
        <f>IF(A30="","",'allg. Daten'!$C$6)</f>
        <v/>
      </c>
      <c r="D30" s="206"/>
      <c r="E30" s="206"/>
      <c r="F30" s="94" t="str">
        <f>IF(B30="","",'allg. Daten'!$C$26)</f>
        <v/>
      </c>
    </row>
    <row r="31" spans="1:6" x14ac:dyDescent="0.2">
      <c r="A31" s="124" t="str">
        <f t="shared" si="0"/>
        <v/>
      </c>
      <c r="B31" s="206"/>
      <c r="C31" s="123" t="str">
        <f>IF(A31="","",'allg. Daten'!$C$6)</f>
        <v/>
      </c>
      <c r="D31" s="206"/>
      <c r="E31" s="206"/>
      <c r="F31" s="94" t="str">
        <f>IF(B31="","",'allg. Daten'!$C$26)</f>
        <v/>
      </c>
    </row>
    <row r="32" spans="1:6" x14ac:dyDescent="0.2">
      <c r="F32" s="94">
        <f>SUM(F8:F31)</f>
        <v>0</v>
      </c>
    </row>
  </sheetData>
  <sheetProtection selectLockedCells="1"/>
  <mergeCells count="5">
    <mergeCell ref="A1:F1"/>
    <mergeCell ref="A2:E2"/>
    <mergeCell ref="A4:B4"/>
    <mergeCell ref="C4:E4"/>
    <mergeCell ref="A6:E6"/>
  </mergeCells>
  <printOptions horizontalCentered="1"/>
  <pageMargins left="0.70866141732283472" right="0.70866141732283472" top="0.78740157480314965" bottom="0.59055118110236227" header="0.31496062992125984" footer="0.31496062992125984"/>
  <pageSetup paperSize="9" scale="96" orientation="landscape" r:id="rId1"/>
  <headerFooter>
    <oddFooter>&amp;LBenjamin Fischer&amp;Ctechnik.einrad@gmail.com&amp;R&amp;A / Seite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pageSetUpPr fitToPage="1"/>
  </sheetPr>
  <dimension ref="A1:G106"/>
  <sheetViews>
    <sheetView workbookViewId="0" xr3:uid="{F9CF3CF3-643B-5BE6-8B46-32C596A47465}">
      <selection activeCell="E108" sqref="E108"/>
    </sheetView>
  </sheetViews>
  <sheetFormatPr defaultColWidth="10.89453125" defaultRowHeight="15" x14ac:dyDescent="0.2"/>
  <cols>
    <col min="1" max="1" width="13.046875" style="94" customWidth="1"/>
    <col min="2" max="3" width="20.71484375" style="94" customWidth="1"/>
    <col min="4" max="4" width="5.6484375" style="94" customWidth="1"/>
    <col min="5" max="5" width="48.83203125" style="94" customWidth="1"/>
    <col min="6" max="7" width="10.89453125" style="94" hidden="1" customWidth="1"/>
    <col min="8" max="16384" width="10.89453125" style="94"/>
  </cols>
  <sheetData>
    <row r="1" spans="1:7" ht="38.1" customHeight="1" x14ac:dyDescent="0.2">
      <c r="A1" s="274" t="str">
        <f>'allg. Daten'!A1</f>
        <v>11. Deutsche Meisterschaft Freestyle</v>
      </c>
      <c r="B1" s="275"/>
      <c r="C1" s="275"/>
      <c r="D1" s="275"/>
      <c r="E1" s="275"/>
    </row>
    <row r="2" spans="1:7" ht="38.1" customHeight="1" x14ac:dyDescent="0.2">
      <c r="A2" s="289" t="str">
        <f>'allg. Daten'!B2</f>
        <v>17. - 19.05.2019</v>
      </c>
      <c r="B2" s="289"/>
      <c r="C2" s="289"/>
      <c r="D2" s="289"/>
      <c r="E2" s="289"/>
    </row>
    <row r="3" spans="1:7" ht="9.9499999999999993" customHeight="1" x14ac:dyDescent="0.2">
      <c r="A3" s="17"/>
      <c r="B3" s="17"/>
      <c r="C3" s="17"/>
      <c r="D3" s="17"/>
      <c r="E3" s="17"/>
    </row>
    <row r="4" spans="1:7" ht="38.1" customHeight="1" x14ac:dyDescent="0.25">
      <c r="A4" s="125" t="s">
        <v>29</v>
      </c>
      <c r="B4" s="267" t="str">
        <f>'allg. Daten'!C6</f>
        <v>"Vereinsname"</v>
      </c>
      <c r="C4" s="268"/>
      <c r="D4" s="268"/>
      <c r="E4" s="268"/>
    </row>
    <row r="5" spans="1:7" ht="18.75" x14ac:dyDescent="0.2">
      <c r="A5" s="126"/>
      <c r="B5" s="127"/>
      <c r="C5" s="127"/>
      <c r="D5" s="127"/>
      <c r="E5" s="127"/>
    </row>
    <row r="6" spans="1:7" x14ac:dyDescent="0.2">
      <c r="A6" s="29"/>
      <c r="B6" s="30" t="s">
        <v>36</v>
      </c>
      <c r="C6" s="30" t="s">
        <v>37</v>
      </c>
      <c r="D6" s="128" t="s">
        <v>40</v>
      </c>
      <c r="E6" s="128" t="s">
        <v>123</v>
      </c>
      <c r="F6" s="94" t="s">
        <v>96</v>
      </c>
    </row>
    <row r="7" spans="1:7" x14ac:dyDescent="0.2">
      <c r="A7" s="69">
        <f t="array" ref="A7">LARGE((Meldeformular!$Y$10:$Y$109=$F$6)*Meldeformular!$A$10:$A$109,G7)</f>
        <v>0</v>
      </c>
      <c r="B7" s="129" t="str">
        <f>IF(A7&gt;0,VLOOKUP(A7,Meldeformular!$A$10:$AG$109,2),"")</f>
        <v/>
      </c>
      <c r="C7" s="129" t="str">
        <f>IF(A7&gt;0,VLOOKUP(A7,Meldeformular!$A$10:$AG$109,3),"")</f>
        <v/>
      </c>
      <c r="D7" s="73" t="str">
        <f>IF(A7&gt;0,VLOOKUP(A7,Meldeformular!$A$10:$AG$109,6),"")</f>
        <v/>
      </c>
      <c r="E7" s="79" t="s">
        <v>91</v>
      </c>
      <c r="G7" s="94">
        <v>1</v>
      </c>
    </row>
    <row r="8" spans="1:7" x14ac:dyDescent="0.2">
      <c r="A8" s="69">
        <f t="array" ref="A8">LARGE((Meldeformular!$Y$10:$Y$109=$F$6)*Meldeformular!$A$10:$A$109,G8)</f>
        <v>0</v>
      </c>
      <c r="B8" s="129" t="str">
        <f>IF(A8&gt;0,VLOOKUP(A8,Meldeformular!$A$10:$AG$109,2),"")</f>
        <v/>
      </c>
      <c r="C8" s="129" t="str">
        <f>IF(A8&gt;0,VLOOKUP(A8,Meldeformular!$A$10:$AG$109,3),"")</f>
        <v/>
      </c>
      <c r="D8" s="73" t="str">
        <f>IF(A8&gt;0,VLOOKUP(A8,Meldeformular!$A$10:$AG$109,6),"")</f>
        <v/>
      </c>
      <c r="E8" s="79" t="s">
        <v>91</v>
      </c>
      <c r="G8" s="94">
        <v>2</v>
      </c>
    </row>
    <row r="9" spans="1:7" x14ac:dyDescent="0.2">
      <c r="A9" s="69">
        <f t="array" ref="A9">LARGE((Meldeformular!$Y$10:$Y$109=$F$6)*Meldeformular!$A$10:$A$109,G9)</f>
        <v>0</v>
      </c>
      <c r="B9" s="129" t="str">
        <f>IF(A9&gt;0,VLOOKUP(A9,Meldeformular!$A$10:$AG$109,2),"")</f>
        <v/>
      </c>
      <c r="C9" s="129" t="str">
        <f>IF(A9&gt;0,VLOOKUP(A9,Meldeformular!$A$10:$AG$109,3),"")</f>
        <v/>
      </c>
      <c r="D9" s="73" t="str">
        <f>IF(A9&gt;0,VLOOKUP(A9,Meldeformular!$A$10:$AG$109,6),"")</f>
        <v/>
      </c>
      <c r="E9" s="79" t="s">
        <v>91</v>
      </c>
      <c r="G9" s="94">
        <v>3</v>
      </c>
    </row>
    <row r="10" spans="1:7" x14ac:dyDescent="0.2">
      <c r="A10" s="69">
        <f t="array" ref="A10">LARGE((Meldeformular!$Y$10:$Y$109=$F$6)*Meldeformular!$A$10:$A$109,G10)</f>
        <v>0</v>
      </c>
      <c r="B10" s="129" t="str">
        <f>IF(A10&gt;0,VLOOKUP(A10,Meldeformular!$A$10:$AG$109,2),"")</f>
        <v/>
      </c>
      <c r="C10" s="129" t="str">
        <f>IF(A10&gt;0,VLOOKUP(A10,Meldeformular!$A$10:$AG$109,3),"")</f>
        <v/>
      </c>
      <c r="D10" s="73" t="str">
        <f>IF(A10&gt;0,VLOOKUP(A10,Meldeformular!$A$10:$AG$109,6),"")</f>
        <v/>
      </c>
      <c r="E10" s="79" t="s">
        <v>91</v>
      </c>
      <c r="G10" s="94">
        <v>4</v>
      </c>
    </row>
    <row r="11" spans="1:7" x14ac:dyDescent="0.2">
      <c r="A11" s="69">
        <f t="array" ref="A11">LARGE((Meldeformular!$Y$10:$Y$109=$F$6)*Meldeformular!$A$10:$A$109,G11)</f>
        <v>0</v>
      </c>
      <c r="B11" s="129" t="str">
        <f>IF(A11&gt;0,VLOOKUP(A11,Meldeformular!$A$10:$AG$109,2),"")</f>
        <v/>
      </c>
      <c r="C11" s="129" t="str">
        <f>IF(A11&gt;0,VLOOKUP(A11,Meldeformular!$A$10:$AG$109,3),"")</f>
        <v/>
      </c>
      <c r="D11" s="73" t="str">
        <f>IF(A11&gt;0,VLOOKUP(A11,Meldeformular!$A$10:$AG$109,6),"")</f>
        <v/>
      </c>
      <c r="E11" s="79" t="s">
        <v>91</v>
      </c>
      <c r="G11" s="94">
        <v>5</v>
      </c>
    </row>
    <row r="12" spans="1:7" x14ac:dyDescent="0.2">
      <c r="A12" s="69">
        <f t="array" ref="A12">LARGE((Meldeformular!$Y$10:$Y$109=$F$6)*Meldeformular!$A$10:$A$109,G12)</f>
        <v>0</v>
      </c>
      <c r="B12" s="129" t="str">
        <f>IF(A12&gt;0,VLOOKUP(A12,Meldeformular!$A$10:$AG$109,2),"")</f>
        <v/>
      </c>
      <c r="C12" s="129" t="str">
        <f>IF(A12&gt;0,VLOOKUP(A12,Meldeformular!$A$10:$AG$109,3),"")</f>
        <v/>
      </c>
      <c r="D12" s="73" t="str">
        <f>IF(A12&gt;0,VLOOKUP(A12,Meldeformular!$A$10:$AG$109,6),"")</f>
        <v/>
      </c>
      <c r="E12" s="79" t="s">
        <v>91</v>
      </c>
      <c r="G12" s="94">
        <v>6</v>
      </c>
    </row>
    <row r="13" spans="1:7" x14ac:dyDescent="0.2">
      <c r="A13" s="69">
        <f t="array" ref="A13">LARGE((Meldeformular!$Y$10:$Y$109=$F$6)*Meldeformular!$A$10:$A$109,G13)</f>
        <v>0</v>
      </c>
      <c r="B13" s="129" t="str">
        <f>IF(A13&gt;0,VLOOKUP(A13,Meldeformular!$A$10:$AG$109,2),"")</f>
        <v/>
      </c>
      <c r="C13" s="129" t="str">
        <f>IF(A13&gt;0,VLOOKUP(A13,Meldeformular!$A$10:$AG$109,3),"")</f>
        <v/>
      </c>
      <c r="D13" s="73" t="str">
        <f>IF(A13&gt;0,VLOOKUP(A13,Meldeformular!$A$10:$AG$109,6),"")</f>
        <v/>
      </c>
      <c r="E13" s="79" t="s">
        <v>91</v>
      </c>
      <c r="G13" s="94">
        <v>7</v>
      </c>
    </row>
    <row r="14" spans="1:7" x14ac:dyDescent="0.2">
      <c r="A14" s="69">
        <f t="array" ref="A14">LARGE((Meldeformular!$Y$10:$Y$109=$F$6)*Meldeformular!$A$10:$A$109,G14)</f>
        <v>0</v>
      </c>
      <c r="B14" s="129" t="str">
        <f>IF(A14&gt;0,VLOOKUP(A14,Meldeformular!$A$10:$AG$109,2),"")</f>
        <v/>
      </c>
      <c r="C14" s="129" t="str">
        <f>IF(A14&gt;0,VLOOKUP(A14,Meldeformular!$A$10:$AG$109,3),"")</f>
        <v/>
      </c>
      <c r="D14" s="73" t="str">
        <f>IF(A14&gt;0,VLOOKUP(A14,Meldeformular!$A$10:$AG$109,6),"")</f>
        <v/>
      </c>
      <c r="E14" s="79" t="s">
        <v>91</v>
      </c>
      <c r="G14" s="94">
        <v>8</v>
      </c>
    </row>
    <row r="15" spans="1:7" x14ac:dyDescent="0.2">
      <c r="A15" s="69">
        <f t="array" ref="A15">LARGE((Meldeformular!$Y$10:$Y$109=$F$6)*Meldeformular!$A$10:$A$109,G15)</f>
        <v>0</v>
      </c>
      <c r="B15" s="129" t="str">
        <f>IF(A15&gt;0,VLOOKUP(A15,Meldeformular!$A$10:$AG$109,2),"")</f>
        <v/>
      </c>
      <c r="C15" s="129" t="str">
        <f>IF(A15&gt;0,VLOOKUP(A15,Meldeformular!$A$10:$AG$109,3),"")</f>
        <v/>
      </c>
      <c r="D15" s="73" t="str">
        <f>IF(A15&gt;0,VLOOKUP(A15,Meldeformular!$A$10:$AG$109,6),"")</f>
        <v/>
      </c>
      <c r="E15" s="79" t="s">
        <v>91</v>
      </c>
      <c r="G15" s="94">
        <v>9</v>
      </c>
    </row>
    <row r="16" spans="1:7" x14ac:dyDescent="0.2">
      <c r="A16" s="69">
        <f t="array" ref="A16">LARGE((Meldeformular!$Y$10:$Y$109=$F$6)*Meldeformular!$A$10:$A$109,G16)</f>
        <v>0</v>
      </c>
      <c r="B16" s="129" t="str">
        <f>IF(A16&gt;0,VLOOKUP(A16,Meldeformular!$A$10:$AG$109,2),"")</f>
        <v/>
      </c>
      <c r="C16" s="129" t="str">
        <f>IF(A16&gt;0,VLOOKUP(A16,Meldeformular!$A$10:$AG$109,3),"")</f>
        <v/>
      </c>
      <c r="D16" s="73" t="str">
        <f>IF(A16&gt;0,VLOOKUP(A16,Meldeformular!$A$10:$AG$109,6),"")</f>
        <v/>
      </c>
      <c r="E16" s="79" t="s">
        <v>91</v>
      </c>
      <c r="G16" s="94">
        <v>10</v>
      </c>
    </row>
    <row r="17" spans="1:7" x14ac:dyDescent="0.2">
      <c r="A17" s="69">
        <f t="array" ref="A17">LARGE((Meldeformular!$Y$10:$Y$109=$F$6)*Meldeformular!$A$10:$A$109,G17)</f>
        <v>0</v>
      </c>
      <c r="B17" s="129" t="str">
        <f>IF(A17&gt;0,VLOOKUP(A17,Meldeformular!$A$10:$AG$109,2),"")</f>
        <v/>
      </c>
      <c r="C17" s="129" t="str">
        <f>IF(A17&gt;0,VLOOKUP(A17,Meldeformular!$A$10:$AG$109,3),"")</f>
        <v/>
      </c>
      <c r="D17" s="73" t="str">
        <f>IF(A17&gt;0,VLOOKUP(A17,Meldeformular!$A$10:$AG$109,6),"")</f>
        <v/>
      </c>
      <c r="E17" s="79" t="s">
        <v>91</v>
      </c>
      <c r="G17" s="94">
        <v>11</v>
      </c>
    </row>
    <row r="18" spans="1:7" x14ac:dyDescent="0.2">
      <c r="A18" s="69">
        <f t="array" ref="A18">LARGE((Meldeformular!$Y$10:$Y$109=$F$6)*Meldeformular!$A$10:$A$109,G18)</f>
        <v>0</v>
      </c>
      <c r="B18" s="129" t="str">
        <f>IF(A18&gt;0,VLOOKUP(A18,Meldeformular!$A$10:$AG$109,2),"")</f>
        <v/>
      </c>
      <c r="C18" s="129" t="str">
        <f>IF(A18&gt;0,VLOOKUP(A18,Meldeformular!$A$10:$AG$109,3),"")</f>
        <v/>
      </c>
      <c r="D18" s="73" t="str">
        <f>IF(A18&gt;0,VLOOKUP(A18,Meldeformular!$A$10:$AG$109,6),"")</f>
        <v/>
      </c>
      <c r="E18" s="79" t="s">
        <v>91</v>
      </c>
      <c r="G18" s="94">
        <v>12</v>
      </c>
    </row>
    <row r="19" spans="1:7" x14ac:dyDescent="0.2">
      <c r="A19" s="69">
        <f t="array" ref="A19">LARGE((Meldeformular!$Y$10:$Y$109=$F$6)*Meldeformular!$A$10:$A$109,G19)</f>
        <v>0</v>
      </c>
      <c r="B19" s="129" t="str">
        <f>IF(A19&gt;0,VLOOKUP(A19,Meldeformular!$A$10:$AG$109,2),"")</f>
        <v/>
      </c>
      <c r="C19" s="129" t="str">
        <f>IF(A19&gt;0,VLOOKUP(A19,Meldeformular!$A$10:$AG$109,3),"")</f>
        <v/>
      </c>
      <c r="D19" s="73" t="str">
        <f>IF(A19&gt;0,VLOOKUP(A19,Meldeformular!$A$10:$AG$109,6),"")</f>
        <v/>
      </c>
      <c r="E19" s="79" t="s">
        <v>91</v>
      </c>
      <c r="G19" s="94">
        <v>13</v>
      </c>
    </row>
    <row r="20" spans="1:7" x14ac:dyDescent="0.2">
      <c r="A20" s="69">
        <f t="array" ref="A20">LARGE((Meldeformular!$Y$10:$Y$109=$F$6)*Meldeformular!$A$10:$A$109,G20)</f>
        <v>0</v>
      </c>
      <c r="B20" s="129" t="str">
        <f>IF(A20&gt;0,VLOOKUP(A20,Meldeformular!$A$10:$AG$109,2),"")</f>
        <v/>
      </c>
      <c r="C20" s="129" t="str">
        <f>IF(A20&gt;0,VLOOKUP(A20,Meldeformular!$A$10:$AG$109,3),"")</f>
        <v/>
      </c>
      <c r="D20" s="73" t="str">
        <f>IF(A20&gt;0,VLOOKUP(A20,Meldeformular!$A$10:$AG$109,6),"")</f>
        <v/>
      </c>
      <c r="E20" s="79" t="s">
        <v>91</v>
      </c>
      <c r="G20" s="94">
        <v>14</v>
      </c>
    </row>
    <row r="21" spans="1:7" x14ac:dyDescent="0.2">
      <c r="A21" s="69">
        <f t="array" ref="A21">LARGE((Meldeformular!$Y$10:$Y$109=$F$6)*Meldeformular!$A$10:$A$109,G21)</f>
        <v>0</v>
      </c>
      <c r="B21" s="129" t="str">
        <f>IF(A21&gt;0,VLOOKUP(A21,Meldeformular!$A$10:$AG$109,2),"")</f>
        <v/>
      </c>
      <c r="C21" s="129" t="str">
        <f>IF(A21&gt;0,VLOOKUP(A21,Meldeformular!$A$10:$AG$109,3),"")</f>
        <v/>
      </c>
      <c r="D21" s="73" t="str">
        <f>IF(A21&gt;0,VLOOKUP(A21,Meldeformular!$A$10:$AG$109,6),"")</f>
        <v/>
      </c>
      <c r="E21" s="79" t="s">
        <v>91</v>
      </c>
      <c r="G21" s="94">
        <v>15</v>
      </c>
    </row>
    <row r="22" spans="1:7" x14ac:dyDescent="0.2">
      <c r="A22" s="69">
        <f t="array" ref="A22">LARGE((Meldeformular!$Y$10:$Y$109=$F$6)*Meldeformular!$A$10:$A$109,G22)</f>
        <v>0</v>
      </c>
      <c r="B22" s="129" t="str">
        <f>IF(A22&gt;0,VLOOKUP(A22,Meldeformular!$A$10:$AG$109,2),"")</f>
        <v/>
      </c>
      <c r="C22" s="129" t="str">
        <f>IF(A22&gt;0,VLOOKUP(A22,Meldeformular!$A$10:$AG$109,3),"")</f>
        <v/>
      </c>
      <c r="D22" s="73" t="str">
        <f>IF(A22&gt;0,VLOOKUP(A22,Meldeformular!$A$10:$AG$109,6),"")</f>
        <v/>
      </c>
      <c r="E22" s="79" t="s">
        <v>91</v>
      </c>
      <c r="G22" s="94">
        <v>16</v>
      </c>
    </row>
    <row r="23" spans="1:7" x14ac:dyDescent="0.2">
      <c r="A23" s="69">
        <f t="array" ref="A23">LARGE((Meldeformular!$Y$10:$Y$109=$F$6)*Meldeformular!$A$10:$A$109,G23)</f>
        <v>0</v>
      </c>
      <c r="B23" s="129" t="str">
        <f>IF(A23&gt;0,VLOOKUP(A23,Meldeformular!$A$10:$AG$109,2),"")</f>
        <v/>
      </c>
      <c r="C23" s="129" t="str">
        <f>IF(A23&gt;0,VLOOKUP(A23,Meldeformular!$A$10:$AG$109,3),"")</f>
        <v/>
      </c>
      <c r="D23" s="73" t="str">
        <f>IF(A23&gt;0,VLOOKUP(A23,Meldeformular!$A$10:$AG$109,6),"")</f>
        <v/>
      </c>
      <c r="E23" s="79" t="s">
        <v>91</v>
      </c>
      <c r="G23" s="94">
        <v>17</v>
      </c>
    </row>
    <row r="24" spans="1:7" x14ac:dyDescent="0.2">
      <c r="A24" s="69">
        <f t="array" ref="A24">LARGE((Meldeformular!$Y$10:$Y$109=$F$6)*Meldeformular!$A$10:$A$109,G24)</f>
        <v>0</v>
      </c>
      <c r="B24" s="129" t="str">
        <f>IF(A24&gt;0,VLOOKUP(A24,Meldeformular!$A$10:$AG$109,2),"")</f>
        <v/>
      </c>
      <c r="C24" s="129" t="str">
        <f>IF(A24&gt;0,VLOOKUP(A24,Meldeformular!$A$10:$AG$109,3),"")</f>
        <v/>
      </c>
      <c r="D24" s="73" t="str">
        <f>IF(A24&gt;0,VLOOKUP(A24,Meldeformular!$A$10:$AG$109,6),"")</f>
        <v/>
      </c>
      <c r="E24" s="79" t="s">
        <v>91</v>
      </c>
      <c r="G24" s="94">
        <v>18</v>
      </c>
    </row>
    <row r="25" spans="1:7" x14ac:dyDescent="0.2">
      <c r="A25" s="69">
        <f t="array" ref="A25">LARGE((Meldeformular!$Y$10:$Y$109=$F$6)*Meldeformular!$A$10:$A$109,G25)</f>
        <v>0</v>
      </c>
      <c r="B25" s="129" t="str">
        <f>IF(A25&gt;0,VLOOKUP(A25,Meldeformular!$A$10:$AG$109,2),"")</f>
        <v/>
      </c>
      <c r="C25" s="129" t="str">
        <f>IF(A25&gt;0,VLOOKUP(A25,Meldeformular!$A$10:$AG$109,3),"")</f>
        <v/>
      </c>
      <c r="D25" s="73" t="str">
        <f>IF(A25&gt;0,VLOOKUP(A25,Meldeformular!$A$10:$AG$109,6),"")</f>
        <v/>
      </c>
      <c r="E25" s="79" t="s">
        <v>91</v>
      </c>
      <c r="G25" s="94">
        <v>19</v>
      </c>
    </row>
    <row r="26" spans="1:7" x14ac:dyDescent="0.2">
      <c r="A26" s="69">
        <f t="array" ref="A26">LARGE((Meldeformular!$Y$10:$Y$109=$F$6)*Meldeformular!$A$10:$A$109,G26)</f>
        <v>0</v>
      </c>
      <c r="B26" s="129" t="str">
        <f>IF(A26&gt;0,VLOOKUP(A26,Meldeformular!$A$10:$AG$109,2),"")</f>
        <v/>
      </c>
      <c r="C26" s="129" t="str">
        <f>IF(A26&gt;0,VLOOKUP(A26,Meldeformular!$A$10:$AG$109,3),"")</f>
        <v/>
      </c>
      <c r="D26" s="73" t="str">
        <f>IF(A26&gt;0,VLOOKUP(A26,Meldeformular!$A$10:$AG$109,6),"")</f>
        <v/>
      </c>
      <c r="E26" s="79" t="s">
        <v>91</v>
      </c>
      <c r="G26" s="94">
        <v>20</v>
      </c>
    </row>
    <row r="27" spans="1:7" x14ac:dyDescent="0.2">
      <c r="A27" s="69">
        <f t="array" ref="A27">LARGE((Meldeformular!$Y$10:$Y$109=$F$6)*Meldeformular!$A$10:$A$109,G27)</f>
        <v>0</v>
      </c>
      <c r="B27" s="129" t="str">
        <f>IF(A27&gt;0,VLOOKUP(A27,Meldeformular!$A$10:$AG$109,2),"")</f>
        <v/>
      </c>
      <c r="C27" s="129" t="str">
        <f>IF(A27&gt;0,VLOOKUP(A27,Meldeformular!$A$10:$AG$109,3),"")</f>
        <v/>
      </c>
      <c r="D27" s="73" t="str">
        <f>IF(A27&gt;0,VLOOKUP(A27,Meldeformular!$A$10:$AG$109,6),"")</f>
        <v/>
      </c>
      <c r="E27" s="79" t="s">
        <v>91</v>
      </c>
      <c r="G27" s="94">
        <v>21</v>
      </c>
    </row>
    <row r="28" spans="1:7" x14ac:dyDescent="0.2">
      <c r="A28" s="69">
        <f t="array" ref="A28">LARGE((Meldeformular!$Y$10:$Y$109=$F$6)*Meldeformular!$A$10:$A$109,G28)</f>
        <v>0</v>
      </c>
      <c r="B28" s="129" t="str">
        <f>IF(A28&gt;0,VLOOKUP(A28,Meldeformular!$A$10:$AG$109,2),"")</f>
        <v/>
      </c>
      <c r="C28" s="129" t="str">
        <f>IF(A28&gt;0,VLOOKUP(A28,Meldeformular!$A$10:$AG$109,3),"")</f>
        <v/>
      </c>
      <c r="D28" s="73" t="str">
        <f>IF(A28&gt;0,VLOOKUP(A28,Meldeformular!$A$10:$AG$109,6),"")</f>
        <v/>
      </c>
      <c r="E28" s="79" t="s">
        <v>91</v>
      </c>
      <c r="G28" s="94">
        <v>22</v>
      </c>
    </row>
    <row r="29" spans="1:7" x14ac:dyDescent="0.2">
      <c r="A29" s="69">
        <f t="array" ref="A29">LARGE((Meldeformular!$Y$10:$Y$109=$F$6)*Meldeformular!$A$10:$A$109,G29)</f>
        <v>0</v>
      </c>
      <c r="B29" s="129" t="str">
        <f>IF(A29&gt;0,VLOOKUP(A29,Meldeformular!$A$10:$AG$109,2),"")</f>
        <v/>
      </c>
      <c r="C29" s="129" t="str">
        <f>IF(A29&gt;0,VLOOKUP(A29,Meldeformular!$A$10:$AG$109,3),"")</f>
        <v/>
      </c>
      <c r="D29" s="73" t="str">
        <f>IF(A29&gt;0,VLOOKUP(A29,Meldeformular!$A$10:$AG$109,6),"")</f>
        <v/>
      </c>
      <c r="E29" s="79" t="s">
        <v>91</v>
      </c>
      <c r="G29" s="94">
        <v>23</v>
      </c>
    </row>
    <row r="30" spans="1:7" x14ac:dyDescent="0.2">
      <c r="A30" s="69">
        <f t="array" ref="A30">LARGE((Meldeformular!$Y$10:$Y$109=$F$6)*Meldeformular!$A$10:$A$109,G30)</f>
        <v>0</v>
      </c>
      <c r="B30" s="129" t="str">
        <f>IF(A30&gt;0,VLOOKUP(A30,Meldeformular!$A$10:$AG$109,2),"")</f>
        <v/>
      </c>
      <c r="C30" s="129" t="str">
        <f>IF(A30&gt;0,VLOOKUP(A30,Meldeformular!$A$10:$AG$109,3),"")</f>
        <v/>
      </c>
      <c r="D30" s="73" t="str">
        <f>IF(A30&gt;0,VLOOKUP(A30,Meldeformular!$A$10:$AG$109,6),"")</f>
        <v/>
      </c>
      <c r="E30" s="79" t="s">
        <v>91</v>
      </c>
      <c r="G30" s="94">
        <v>24</v>
      </c>
    </row>
    <row r="31" spans="1:7" x14ac:dyDescent="0.2">
      <c r="A31" s="69">
        <f t="array" ref="A31">LARGE((Meldeformular!$Y$10:$Y$109=$F$6)*Meldeformular!$A$10:$A$109,G31)</f>
        <v>0</v>
      </c>
      <c r="B31" s="129" t="str">
        <f>IF(A31&gt;0,VLOOKUP(A31,Meldeformular!$A$10:$AG$109,2),"")</f>
        <v/>
      </c>
      <c r="C31" s="129" t="str">
        <f>IF(A31&gt;0,VLOOKUP(A31,Meldeformular!$A$10:$AG$109,3),"")</f>
        <v/>
      </c>
      <c r="D31" s="73" t="str">
        <f>IF(A31&gt;0,VLOOKUP(A31,Meldeformular!$A$10:$AG$109,6),"")</f>
        <v/>
      </c>
      <c r="E31" s="79" t="s">
        <v>91</v>
      </c>
      <c r="G31" s="94">
        <v>25</v>
      </c>
    </row>
    <row r="32" spans="1:7" x14ac:dyDescent="0.2">
      <c r="A32" s="69">
        <f t="array" ref="A32">LARGE((Meldeformular!$Y$10:$Y$109=$F$6)*Meldeformular!$A$10:$A$109,G32)</f>
        <v>0</v>
      </c>
      <c r="B32" s="129" t="str">
        <f>IF(A32&gt;0,VLOOKUP(A32,Meldeformular!$A$10:$AG$109,2),"")</f>
        <v/>
      </c>
      <c r="C32" s="129" t="str">
        <f>IF(A32&gt;0,VLOOKUP(A32,Meldeformular!$A$10:$AG$109,3),"")</f>
        <v/>
      </c>
      <c r="D32" s="73" t="str">
        <f>IF(A32&gt;0,VLOOKUP(A32,Meldeformular!$A$10:$AG$109,6),"")</f>
        <v/>
      </c>
      <c r="E32" s="79" t="s">
        <v>91</v>
      </c>
      <c r="G32" s="94">
        <v>26</v>
      </c>
    </row>
    <row r="33" spans="1:7" x14ac:dyDescent="0.2">
      <c r="A33" s="69">
        <f t="array" ref="A33">LARGE((Meldeformular!$Y$10:$Y$109=$F$6)*Meldeformular!$A$10:$A$109,G33)</f>
        <v>0</v>
      </c>
      <c r="B33" s="129" t="str">
        <f>IF(A33&gt;0,VLOOKUP(A33,Meldeformular!$A$10:$AG$109,2),"")</f>
        <v/>
      </c>
      <c r="C33" s="129" t="str">
        <f>IF(A33&gt;0,VLOOKUP(A33,Meldeformular!$A$10:$AG$109,3),"")</f>
        <v/>
      </c>
      <c r="D33" s="73" t="str">
        <f>IF(A33&gt;0,VLOOKUP(A33,Meldeformular!$A$10:$AG$109,6),"")</f>
        <v/>
      </c>
      <c r="E33" s="79" t="s">
        <v>91</v>
      </c>
      <c r="G33" s="94">
        <v>27</v>
      </c>
    </row>
    <row r="34" spans="1:7" x14ac:dyDescent="0.2">
      <c r="A34" s="69">
        <f t="array" ref="A34">LARGE((Meldeformular!$Y$10:$Y$109=$F$6)*Meldeformular!$A$10:$A$109,G34)</f>
        <v>0</v>
      </c>
      <c r="B34" s="129" t="str">
        <f>IF(A34&gt;0,VLOOKUP(A34,Meldeformular!$A$10:$AG$109,2),"")</f>
        <v/>
      </c>
      <c r="C34" s="129" t="str">
        <f>IF(A34&gt;0,VLOOKUP(A34,Meldeformular!$A$10:$AG$109,3),"")</f>
        <v/>
      </c>
      <c r="D34" s="73" t="str">
        <f>IF(A34&gt;0,VLOOKUP(A34,Meldeformular!$A$10:$AG$109,6),"")</f>
        <v/>
      </c>
      <c r="E34" s="79" t="s">
        <v>91</v>
      </c>
      <c r="G34" s="94">
        <v>28</v>
      </c>
    </row>
    <row r="35" spans="1:7" x14ac:dyDescent="0.2">
      <c r="A35" s="69">
        <f t="array" ref="A35">LARGE((Meldeformular!$Y$10:$Y$109=$F$6)*Meldeformular!$A$10:$A$109,G35)</f>
        <v>0</v>
      </c>
      <c r="B35" s="129" t="str">
        <f>IF(A35&gt;0,VLOOKUP(A35,Meldeformular!$A$10:$AG$109,2),"")</f>
        <v/>
      </c>
      <c r="C35" s="129" t="str">
        <f>IF(A35&gt;0,VLOOKUP(A35,Meldeformular!$A$10:$AG$109,3),"")</f>
        <v/>
      </c>
      <c r="D35" s="73" t="str">
        <f>IF(A35&gt;0,VLOOKUP(A35,Meldeformular!$A$10:$AG$109,6),"")</f>
        <v/>
      </c>
      <c r="E35" s="79" t="s">
        <v>91</v>
      </c>
      <c r="G35" s="94">
        <v>29</v>
      </c>
    </row>
    <row r="36" spans="1:7" x14ac:dyDescent="0.2">
      <c r="A36" s="69">
        <f t="array" ref="A36">LARGE((Meldeformular!$Y$10:$Y$109=$F$6)*Meldeformular!$A$10:$A$109,G36)</f>
        <v>0</v>
      </c>
      <c r="B36" s="129" t="str">
        <f>IF(A36&gt;0,VLOOKUP(A36,Meldeformular!$A$10:$AG$109,2),"")</f>
        <v/>
      </c>
      <c r="C36" s="129" t="str">
        <f>IF(A36&gt;0,VLOOKUP(A36,Meldeformular!$A$10:$AG$109,3),"")</f>
        <v/>
      </c>
      <c r="D36" s="73" t="str">
        <f>IF(A36&gt;0,VLOOKUP(A36,Meldeformular!$A$10:$AG$109,6),"")</f>
        <v/>
      </c>
      <c r="E36" s="79" t="s">
        <v>91</v>
      </c>
      <c r="G36" s="94">
        <v>30</v>
      </c>
    </row>
    <row r="37" spans="1:7" x14ac:dyDescent="0.2">
      <c r="A37" s="69">
        <f t="array" ref="A37">LARGE((Meldeformular!$Y$10:$Y$109=$F$6)*Meldeformular!$A$10:$A$109,G37)</f>
        <v>0</v>
      </c>
      <c r="B37" s="129" t="str">
        <f>IF(A37&gt;0,VLOOKUP(A37,Meldeformular!$A$10:$AG$109,2),"")</f>
        <v/>
      </c>
      <c r="C37" s="129" t="str">
        <f>IF(A37&gt;0,VLOOKUP(A37,Meldeformular!$A$10:$AG$109,3),"")</f>
        <v/>
      </c>
      <c r="D37" s="73" t="str">
        <f>IF(A37&gt;0,VLOOKUP(A37,Meldeformular!$A$10:$AG$109,6),"")</f>
        <v/>
      </c>
      <c r="E37" s="79" t="s">
        <v>91</v>
      </c>
      <c r="G37" s="94">
        <v>31</v>
      </c>
    </row>
    <row r="38" spans="1:7" x14ac:dyDescent="0.2">
      <c r="A38" s="69">
        <f t="array" ref="A38">LARGE((Meldeformular!$Y$10:$Y$109=$F$6)*Meldeformular!$A$10:$A$109,G38)</f>
        <v>0</v>
      </c>
      <c r="B38" s="129" t="str">
        <f>IF(A38&gt;0,VLOOKUP(A38,Meldeformular!$A$10:$AG$109,2),"")</f>
        <v/>
      </c>
      <c r="C38" s="129" t="str">
        <f>IF(A38&gt;0,VLOOKUP(A38,Meldeformular!$A$10:$AG$109,3),"")</f>
        <v/>
      </c>
      <c r="D38" s="73" t="str">
        <f>IF(A38&gt;0,VLOOKUP(A38,Meldeformular!$A$10:$AG$109,6),"")</f>
        <v/>
      </c>
      <c r="E38" s="79" t="s">
        <v>91</v>
      </c>
      <c r="G38" s="94">
        <v>32</v>
      </c>
    </row>
    <row r="39" spans="1:7" x14ac:dyDescent="0.2">
      <c r="A39" s="69">
        <f t="array" ref="A39">LARGE((Meldeformular!$Y$10:$Y$109=$F$6)*Meldeformular!$A$10:$A$109,G39)</f>
        <v>0</v>
      </c>
      <c r="B39" s="129" t="str">
        <f>IF(A39&gt;0,VLOOKUP(A39,Meldeformular!$A$10:$AG$109,2),"")</f>
        <v/>
      </c>
      <c r="C39" s="129" t="str">
        <f>IF(A39&gt;0,VLOOKUP(A39,Meldeformular!$A$10:$AG$109,3),"")</f>
        <v/>
      </c>
      <c r="D39" s="73" t="str">
        <f>IF(A39&gt;0,VLOOKUP(A39,Meldeformular!$A$10:$AG$109,6),"")</f>
        <v/>
      </c>
      <c r="E39" s="79" t="s">
        <v>91</v>
      </c>
      <c r="G39" s="94">
        <v>33</v>
      </c>
    </row>
    <row r="40" spans="1:7" x14ac:dyDescent="0.2">
      <c r="A40" s="69">
        <f t="array" ref="A40">LARGE((Meldeformular!$Y$10:$Y$109=$F$6)*Meldeformular!$A$10:$A$109,G40)</f>
        <v>0</v>
      </c>
      <c r="B40" s="129" t="str">
        <f>IF(A40&gt;0,VLOOKUP(A40,Meldeformular!$A$10:$AG$109,2),"")</f>
        <v/>
      </c>
      <c r="C40" s="129" t="str">
        <f>IF(A40&gt;0,VLOOKUP(A40,Meldeformular!$A$10:$AG$109,3),"")</f>
        <v/>
      </c>
      <c r="D40" s="73" t="str">
        <f>IF(A40&gt;0,VLOOKUP(A40,Meldeformular!$A$10:$AG$109,6),"")</f>
        <v/>
      </c>
      <c r="E40" s="79" t="s">
        <v>91</v>
      </c>
      <c r="G40" s="94">
        <v>34</v>
      </c>
    </row>
    <row r="41" spans="1:7" x14ac:dyDescent="0.2">
      <c r="A41" s="69">
        <f t="array" ref="A41">LARGE((Meldeformular!$Y$10:$Y$109=$F$6)*Meldeformular!$A$10:$A$109,G41)</f>
        <v>0</v>
      </c>
      <c r="B41" s="129" t="str">
        <f>IF(A41&gt;0,VLOOKUP(A41,Meldeformular!$A$10:$AG$109,2),"")</f>
        <v/>
      </c>
      <c r="C41" s="129" t="str">
        <f>IF(A41&gt;0,VLOOKUP(A41,Meldeformular!$A$10:$AG$109,3),"")</f>
        <v/>
      </c>
      <c r="D41" s="73" t="str">
        <f>IF(A41&gt;0,VLOOKUP(A41,Meldeformular!$A$10:$AG$109,6),"")</f>
        <v/>
      </c>
      <c r="E41" s="79" t="s">
        <v>91</v>
      </c>
      <c r="G41" s="94">
        <v>35</v>
      </c>
    </row>
    <row r="42" spans="1:7" x14ac:dyDescent="0.2">
      <c r="A42" s="69">
        <f t="array" ref="A42">LARGE((Meldeformular!$Y$10:$Y$109=$F$6)*Meldeformular!$A$10:$A$109,G42)</f>
        <v>0</v>
      </c>
      <c r="B42" s="129" t="str">
        <f>IF(A42&gt;0,VLOOKUP(A42,Meldeformular!$A$10:$AG$109,2),"")</f>
        <v/>
      </c>
      <c r="C42" s="129" t="str">
        <f>IF(A42&gt;0,VLOOKUP(A42,Meldeformular!$A$10:$AG$109,3),"")</f>
        <v/>
      </c>
      <c r="D42" s="73" t="str">
        <f>IF(A42&gt;0,VLOOKUP(A42,Meldeformular!$A$10:$AG$109,6),"")</f>
        <v/>
      </c>
      <c r="E42" s="79" t="s">
        <v>91</v>
      </c>
      <c r="G42" s="94">
        <v>36</v>
      </c>
    </row>
    <row r="43" spans="1:7" x14ac:dyDescent="0.2">
      <c r="A43" s="69">
        <f t="array" ref="A43">LARGE((Meldeformular!$Y$10:$Y$109=$F$6)*Meldeformular!$A$10:$A$109,G43)</f>
        <v>0</v>
      </c>
      <c r="B43" s="129" t="str">
        <f>IF(A43&gt;0,VLOOKUP(A43,Meldeformular!$A$10:$AG$109,2),"")</f>
        <v/>
      </c>
      <c r="C43" s="129" t="str">
        <f>IF(A43&gt;0,VLOOKUP(A43,Meldeformular!$A$10:$AG$109,3),"")</f>
        <v/>
      </c>
      <c r="D43" s="73" t="str">
        <f>IF(A43&gt;0,VLOOKUP(A43,Meldeformular!$A$10:$AG$109,6),"")</f>
        <v/>
      </c>
      <c r="E43" s="79" t="s">
        <v>91</v>
      </c>
      <c r="G43" s="94">
        <v>37</v>
      </c>
    </row>
    <row r="44" spans="1:7" x14ac:dyDescent="0.2">
      <c r="A44" s="69">
        <f t="array" ref="A44">LARGE((Meldeformular!$Y$10:$Y$109=$F$6)*Meldeformular!$A$10:$A$109,G44)</f>
        <v>0</v>
      </c>
      <c r="B44" s="129" t="str">
        <f>IF(A44&gt;0,VLOOKUP(A44,Meldeformular!$A$10:$AG$109,2),"")</f>
        <v/>
      </c>
      <c r="C44" s="129" t="str">
        <f>IF(A44&gt;0,VLOOKUP(A44,Meldeformular!$A$10:$AG$109,3),"")</f>
        <v/>
      </c>
      <c r="D44" s="73" t="str">
        <f>IF(A44&gt;0,VLOOKUP(A44,Meldeformular!$A$10:$AG$109,6),"")</f>
        <v/>
      </c>
      <c r="E44" s="79" t="s">
        <v>91</v>
      </c>
      <c r="G44" s="94">
        <v>38</v>
      </c>
    </row>
    <row r="45" spans="1:7" x14ac:dyDescent="0.2">
      <c r="A45" s="69">
        <f t="array" ref="A45">LARGE((Meldeformular!$Y$10:$Y$109=$F$6)*Meldeformular!$A$10:$A$109,G45)</f>
        <v>0</v>
      </c>
      <c r="B45" s="129" t="str">
        <f>IF(A45&gt;0,VLOOKUP(A45,Meldeformular!$A$10:$AG$109,2),"")</f>
        <v/>
      </c>
      <c r="C45" s="129" t="str">
        <f>IF(A45&gt;0,VLOOKUP(A45,Meldeformular!$A$10:$AG$109,3),"")</f>
        <v/>
      </c>
      <c r="D45" s="73" t="str">
        <f>IF(A45&gt;0,VLOOKUP(A45,Meldeformular!$A$10:$AG$109,6),"")</f>
        <v/>
      </c>
      <c r="E45" s="79" t="s">
        <v>91</v>
      </c>
      <c r="G45" s="94">
        <v>39</v>
      </c>
    </row>
    <row r="46" spans="1:7" x14ac:dyDescent="0.2">
      <c r="A46" s="69">
        <f t="array" ref="A46">LARGE((Meldeformular!$Y$10:$Y$109=$F$6)*Meldeformular!$A$10:$A$109,G46)</f>
        <v>0</v>
      </c>
      <c r="B46" s="129" t="str">
        <f>IF(A46&gt;0,VLOOKUP(A46,Meldeformular!$A$10:$AG$109,2),"")</f>
        <v/>
      </c>
      <c r="C46" s="129" t="str">
        <f>IF(A46&gt;0,VLOOKUP(A46,Meldeformular!$A$10:$AG$109,3),"")</f>
        <v/>
      </c>
      <c r="D46" s="73" t="str">
        <f>IF(A46&gt;0,VLOOKUP(A46,Meldeformular!$A$10:$AG$109,6),"")</f>
        <v/>
      </c>
      <c r="E46" s="79" t="s">
        <v>91</v>
      </c>
      <c r="G46" s="94">
        <v>40</v>
      </c>
    </row>
    <row r="47" spans="1:7" x14ac:dyDescent="0.2">
      <c r="A47" s="69">
        <f t="array" ref="A47">LARGE((Meldeformular!$Y$10:$Y$109=$F$6)*Meldeformular!$A$10:$A$109,G47)</f>
        <v>0</v>
      </c>
      <c r="B47" s="129" t="str">
        <f>IF(A47&gt;0,VLOOKUP(A47,Meldeformular!$A$10:$AG$109,2),"")</f>
        <v/>
      </c>
      <c r="C47" s="129" t="str">
        <f>IF(A47&gt;0,VLOOKUP(A47,Meldeformular!$A$10:$AG$109,3),"")</f>
        <v/>
      </c>
      <c r="D47" s="73" t="str">
        <f>IF(A47&gt;0,VLOOKUP(A47,Meldeformular!$A$10:$AG$109,6),"")</f>
        <v/>
      </c>
      <c r="E47" s="79" t="s">
        <v>91</v>
      </c>
      <c r="G47" s="94">
        <v>41</v>
      </c>
    </row>
    <row r="48" spans="1:7" x14ac:dyDescent="0.2">
      <c r="A48" s="69">
        <f t="array" ref="A48">LARGE((Meldeformular!$Y$10:$Y$109=$F$6)*Meldeformular!$A$10:$A$109,G48)</f>
        <v>0</v>
      </c>
      <c r="B48" s="129" t="str">
        <f>IF(A48&gt;0,VLOOKUP(A48,Meldeformular!$A$10:$AG$109,2),"")</f>
        <v/>
      </c>
      <c r="C48" s="129" t="str">
        <f>IF(A48&gt;0,VLOOKUP(A48,Meldeformular!$A$10:$AG$109,3),"")</f>
        <v/>
      </c>
      <c r="D48" s="73" t="str">
        <f>IF(A48&gt;0,VLOOKUP(A48,Meldeformular!$A$10:$AG$109,6),"")</f>
        <v/>
      </c>
      <c r="E48" s="79" t="s">
        <v>91</v>
      </c>
      <c r="G48" s="94">
        <v>42</v>
      </c>
    </row>
    <row r="49" spans="1:7" x14ac:dyDescent="0.2">
      <c r="A49" s="69">
        <f t="array" ref="A49">LARGE((Meldeformular!$Y$10:$Y$109=$F$6)*Meldeformular!$A$10:$A$109,G49)</f>
        <v>0</v>
      </c>
      <c r="B49" s="129" t="str">
        <f>IF(A49&gt;0,VLOOKUP(A49,Meldeformular!$A$10:$AG$109,2),"")</f>
        <v/>
      </c>
      <c r="C49" s="129" t="str">
        <f>IF(A49&gt;0,VLOOKUP(A49,Meldeformular!$A$10:$AG$109,3),"")</f>
        <v/>
      </c>
      <c r="D49" s="73" t="str">
        <f>IF(A49&gt;0,VLOOKUP(A49,Meldeformular!$A$10:$AG$109,6),"")</f>
        <v/>
      </c>
      <c r="E49" s="79" t="s">
        <v>91</v>
      </c>
      <c r="G49" s="94">
        <v>43</v>
      </c>
    </row>
    <row r="50" spans="1:7" x14ac:dyDescent="0.2">
      <c r="A50" s="69">
        <f t="array" ref="A50">LARGE((Meldeformular!$Y$10:$Y$109=$F$6)*Meldeformular!$A$10:$A$109,G50)</f>
        <v>0</v>
      </c>
      <c r="B50" s="129" t="str">
        <f>IF(A50&gt;0,VLOOKUP(A50,Meldeformular!$A$10:$AG$109,2),"")</f>
        <v/>
      </c>
      <c r="C50" s="129" t="str">
        <f>IF(A50&gt;0,VLOOKUP(A50,Meldeformular!$A$10:$AG$109,3),"")</f>
        <v/>
      </c>
      <c r="D50" s="73" t="str">
        <f>IF(A50&gt;0,VLOOKUP(A50,Meldeformular!$A$10:$AG$109,6),"")</f>
        <v/>
      </c>
      <c r="E50" s="79" t="s">
        <v>91</v>
      </c>
      <c r="G50" s="94">
        <v>44</v>
      </c>
    </row>
    <row r="51" spans="1:7" x14ac:dyDescent="0.2">
      <c r="A51" s="69">
        <f t="array" ref="A51">LARGE((Meldeformular!$Y$10:$Y$109=$F$6)*Meldeformular!$A$10:$A$109,G51)</f>
        <v>0</v>
      </c>
      <c r="B51" s="129" t="str">
        <f>IF(A51&gt;0,VLOOKUP(A51,Meldeformular!$A$10:$AG$109,2),"")</f>
        <v/>
      </c>
      <c r="C51" s="129" t="str">
        <f>IF(A51&gt;0,VLOOKUP(A51,Meldeformular!$A$10:$AG$109,3),"")</f>
        <v/>
      </c>
      <c r="D51" s="73" t="str">
        <f>IF(A51&gt;0,VLOOKUP(A51,Meldeformular!$A$10:$AG$109,6),"")</f>
        <v/>
      </c>
      <c r="E51" s="79" t="s">
        <v>91</v>
      </c>
      <c r="G51" s="94">
        <v>45</v>
      </c>
    </row>
    <row r="52" spans="1:7" x14ac:dyDescent="0.2">
      <c r="A52" s="69">
        <f t="array" ref="A52">LARGE((Meldeformular!$Y$10:$Y$109=$F$6)*Meldeformular!$A$10:$A$109,G52)</f>
        <v>0</v>
      </c>
      <c r="B52" s="129" t="str">
        <f>IF(A52&gt;0,VLOOKUP(A52,Meldeformular!$A$10:$AG$109,2),"")</f>
        <v/>
      </c>
      <c r="C52" s="129" t="str">
        <f>IF(A52&gt;0,VLOOKUP(A52,Meldeformular!$A$10:$AG$109,3),"")</f>
        <v/>
      </c>
      <c r="D52" s="73" t="str">
        <f>IF(A52&gt;0,VLOOKUP(A52,Meldeformular!$A$10:$AG$109,6),"")</f>
        <v/>
      </c>
      <c r="E52" s="79" t="s">
        <v>91</v>
      </c>
      <c r="G52" s="94">
        <v>46</v>
      </c>
    </row>
    <row r="53" spans="1:7" x14ac:dyDescent="0.2">
      <c r="A53" s="69">
        <f t="array" ref="A53">LARGE((Meldeformular!$Y$10:$Y$109=$F$6)*Meldeformular!$A$10:$A$109,G53)</f>
        <v>0</v>
      </c>
      <c r="B53" s="129" t="str">
        <f>IF(A53&gt;0,VLOOKUP(A53,Meldeformular!$A$10:$AG$109,2),"")</f>
        <v/>
      </c>
      <c r="C53" s="129" t="str">
        <f>IF(A53&gt;0,VLOOKUP(A53,Meldeformular!$A$10:$AG$109,3),"")</f>
        <v/>
      </c>
      <c r="D53" s="73" t="str">
        <f>IF(A53&gt;0,VLOOKUP(A53,Meldeformular!$A$10:$AG$109,6),"")</f>
        <v/>
      </c>
      <c r="E53" s="79" t="s">
        <v>91</v>
      </c>
      <c r="G53" s="94">
        <v>47</v>
      </c>
    </row>
    <row r="54" spans="1:7" x14ac:dyDescent="0.2">
      <c r="A54" s="69">
        <f t="array" ref="A54">LARGE((Meldeformular!$Y$10:$Y$109=$F$6)*Meldeformular!$A$10:$A$109,G54)</f>
        <v>0</v>
      </c>
      <c r="B54" s="129" t="str">
        <f>IF(A54&gt;0,VLOOKUP(A54,Meldeformular!$A$10:$AG$109,2),"")</f>
        <v/>
      </c>
      <c r="C54" s="129" t="str">
        <f>IF(A54&gt;0,VLOOKUP(A54,Meldeformular!$A$10:$AG$109,3),"")</f>
        <v/>
      </c>
      <c r="D54" s="73" t="str">
        <f>IF(A54&gt;0,VLOOKUP(A54,Meldeformular!$A$10:$AG$109,6),"")</f>
        <v/>
      </c>
      <c r="E54" s="79" t="s">
        <v>91</v>
      </c>
      <c r="G54" s="94">
        <v>48</v>
      </c>
    </row>
    <row r="55" spans="1:7" x14ac:dyDescent="0.2">
      <c r="A55" s="69">
        <f t="array" ref="A55">LARGE((Meldeformular!$Y$10:$Y$109=$F$6)*Meldeformular!$A$10:$A$109,G55)</f>
        <v>0</v>
      </c>
      <c r="B55" s="129" t="str">
        <f>IF(A55&gt;0,VLOOKUP(A55,Meldeformular!$A$10:$AG$109,2),"")</f>
        <v/>
      </c>
      <c r="C55" s="129" t="str">
        <f>IF(A55&gt;0,VLOOKUP(A55,Meldeformular!$A$10:$AG$109,3),"")</f>
        <v/>
      </c>
      <c r="D55" s="73" t="str">
        <f>IF(A55&gt;0,VLOOKUP(A55,Meldeformular!$A$10:$AG$109,6),"")</f>
        <v/>
      </c>
      <c r="E55" s="79" t="s">
        <v>91</v>
      </c>
      <c r="G55" s="94">
        <v>49</v>
      </c>
    </row>
    <row r="56" spans="1:7" x14ac:dyDescent="0.2">
      <c r="A56" s="69">
        <f t="array" ref="A56">LARGE((Meldeformular!$Y$10:$Y$109=$F$6)*Meldeformular!$A$10:$A$109,G56)</f>
        <v>0</v>
      </c>
      <c r="B56" s="129" t="str">
        <f>IF(A56&gt;0,VLOOKUP(A56,Meldeformular!$A$10:$AG$109,2),"")</f>
        <v/>
      </c>
      <c r="C56" s="129" t="str">
        <f>IF(A56&gt;0,VLOOKUP(A56,Meldeformular!$A$10:$AG$109,3),"")</f>
        <v/>
      </c>
      <c r="D56" s="73" t="str">
        <f>IF(A56&gt;0,VLOOKUP(A56,Meldeformular!$A$10:$AG$109,6),"")</f>
        <v/>
      </c>
      <c r="E56" s="79" t="s">
        <v>91</v>
      </c>
      <c r="G56" s="94">
        <v>50</v>
      </c>
    </row>
    <row r="57" spans="1:7" x14ac:dyDescent="0.2">
      <c r="A57" s="69">
        <f t="array" ref="A57">LARGE((Meldeformular!$Y$10:$Y$109=$F$6)*Meldeformular!$A$10:$A$109,G57)</f>
        <v>0</v>
      </c>
      <c r="B57" s="129" t="str">
        <f>IF(A57&gt;0,VLOOKUP(A57,Meldeformular!$A$10:$AG$109,2),"")</f>
        <v/>
      </c>
      <c r="C57" s="129" t="str">
        <f>IF(A57&gt;0,VLOOKUP(A57,Meldeformular!$A$10:$AG$109,3),"")</f>
        <v/>
      </c>
      <c r="D57" s="73" t="str">
        <f>IF(A57&gt;0,VLOOKUP(A57,Meldeformular!$A$10:$AG$109,6),"")</f>
        <v/>
      </c>
      <c r="E57" s="79" t="s">
        <v>91</v>
      </c>
      <c r="G57" s="94">
        <v>51</v>
      </c>
    </row>
    <row r="58" spans="1:7" x14ac:dyDescent="0.2">
      <c r="A58" s="69">
        <f t="array" ref="A58">LARGE((Meldeformular!$Y$10:$Y$109=$F$6)*Meldeformular!$A$10:$A$109,G58)</f>
        <v>0</v>
      </c>
      <c r="B58" s="129" t="str">
        <f>IF(A58&gt;0,VLOOKUP(A58,Meldeformular!$A$10:$AG$109,2),"")</f>
        <v/>
      </c>
      <c r="C58" s="129" t="str">
        <f>IF(A58&gt;0,VLOOKUP(A58,Meldeformular!$A$10:$AG$109,3),"")</f>
        <v/>
      </c>
      <c r="D58" s="73" t="str">
        <f>IF(A58&gt;0,VLOOKUP(A58,Meldeformular!$A$10:$AG$109,6),"")</f>
        <v/>
      </c>
      <c r="E58" s="79" t="s">
        <v>91</v>
      </c>
      <c r="G58" s="94">
        <v>52</v>
      </c>
    </row>
    <row r="59" spans="1:7" x14ac:dyDescent="0.2">
      <c r="A59" s="69">
        <f t="array" ref="A59">LARGE((Meldeformular!$Y$10:$Y$109=$F$6)*Meldeformular!$A$10:$A$109,G59)</f>
        <v>0</v>
      </c>
      <c r="B59" s="129" t="str">
        <f>IF(A59&gt;0,VLOOKUP(A59,Meldeformular!$A$10:$AG$109,2),"")</f>
        <v/>
      </c>
      <c r="C59" s="129" t="str">
        <f>IF(A59&gt;0,VLOOKUP(A59,Meldeformular!$A$10:$AG$109,3),"")</f>
        <v/>
      </c>
      <c r="D59" s="73" t="str">
        <f>IF(A59&gt;0,VLOOKUP(A59,Meldeformular!$A$10:$AG$109,6),"")</f>
        <v/>
      </c>
      <c r="E59" s="79" t="s">
        <v>91</v>
      </c>
      <c r="G59" s="94">
        <v>53</v>
      </c>
    </row>
    <row r="60" spans="1:7" x14ac:dyDescent="0.2">
      <c r="A60" s="69">
        <f t="array" ref="A60">LARGE((Meldeformular!$Y$10:$Y$109=$F$6)*Meldeformular!$A$10:$A$109,G60)</f>
        <v>0</v>
      </c>
      <c r="B60" s="129" t="str">
        <f>IF(A60&gt;0,VLOOKUP(A60,Meldeformular!$A$10:$AG$109,2),"")</f>
        <v/>
      </c>
      <c r="C60" s="129" t="str">
        <f>IF(A60&gt;0,VLOOKUP(A60,Meldeformular!$A$10:$AG$109,3),"")</f>
        <v/>
      </c>
      <c r="D60" s="73" t="str">
        <f>IF(A60&gt;0,VLOOKUP(A60,Meldeformular!$A$10:$AG$109,6),"")</f>
        <v/>
      </c>
      <c r="E60" s="79" t="s">
        <v>91</v>
      </c>
      <c r="G60" s="94">
        <v>54</v>
      </c>
    </row>
    <row r="61" spans="1:7" x14ac:dyDescent="0.2">
      <c r="A61" s="69">
        <f t="array" ref="A61">LARGE((Meldeformular!$Y$10:$Y$109=$F$6)*Meldeformular!$A$10:$A$109,G61)</f>
        <v>0</v>
      </c>
      <c r="B61" s="129" t="str">
        <f>IF(A61&gt;0,VLOOKUP(A61,Meldeformular!$A$10:$AG$109,2),"")</f>
        <v/>
      </c>
      <c r="C61" s="129" t="str">
        <f>IF(A61&gt;0,VLOOKUP(A61,Meldeformular!$A$10:$AG$109,3),"")</f>
        <v/>
      </c>
      <c r="D61" s="73" t="str">
        <f>IF(A61&gt;0,VLOOKUP(A61,Meldeformular!$A$10:$AG$109,6),"")</f>
        <v/>
      </c>
      <c r="E61" s="79" t="s">
        <v>91</v>
      </c>
      <c r="G61" s="94">
        <v>55</v>
      </c>
    </row>
    <row r="62" spans="1:7" x14ac:dyDescent="0.2">
      <c r="A62" s="69">
        <f t="array" ref="A62">LARGE((Meldeformular!$Y$10:$Y$109=$F$6)*Meldeformular!$A$10:$A$109,G62)</f>
        <v>0</v>
      </c>
      <c r="B62" s="129" t="str">
        <f>IF(A62&gt;0,VLOOKUP(A62,Meldeformular!$A$10:$AG$109,2),"")</f>
        <v/>
      </c>
      <c r="C62" s="129" t="str">
        <f>IF(A62&gt;0,VLOOKUP(A62,Meldeformular!$A$10:$AG$109,3),"")</f>
        <v/>
      </c>
      <c r="D62" s="73" t="str">
        <f>IF(A62&gt;0,VLOOKUP(A62,Meldeformular!$A$10:$AG$109,6),"")</f>
        <v/>
      </c>
      <c r="E62" s="79" t="s">
        <v>91</v>
      </c>
      <c r="G62" s="94">
        <v>56</v>
      </c>
    </row>
    <row r="63" spans="1:7" x14ac:dyDescent="0.2">
      <c r="A63" s="69">
        <f t="array" ref="A63">LARGE((Meldeformular!$Y$10:$Y$109=$F$6)*Meldeformular!$A$10:$A$109,G63)</f>
        <v>0</v>
      </c>
      <c r="B63" s="129" t="str">
        <f>IF(A63&gt;0,VLOOKUP(A63,Meldeformular!$A$10:$AG$109,2),"")</f>
        <v/>
      </c>
      <c r="C63" s="129" t="str">
        <f>IF(A63&gt;0,VLOOKUP(A63,Meldeformular!$A$10:$AG$109,3),"")</f>
        <v/>
      </c>
      <c r="D63" s="73" t="str">
        <f>IF(A63&gt;0,VLOOKUP(A63,Meldeformular!$A$10:$AG$109,6),"")</f>
        <v/>
      </c>
      <c r="E63" s="79" t="s">
        <v>91</v>
      </c>
      <c r="G63" s="94">
        <v>57</v>
      </c>
    </row>
    <row r="64" spans="1:7" x14ac:dyDescent="0.2">
      <c r="A64" s="69">
        <f t="array" ref="A64">LARGE((Meldeformular!$Y$10:$Y$109=$F$6)*Meldeformular!$A$10:$A$109,G64)</f>
        <v>0</v>
      </c>
      <c r="B64" s="129" t="str">
        <f>IF(A64&gt;0,VLOOKUP(A64,Meldeformular!$A$10:$AG$109,2),"")</f>
        <v/>
      </c>
      <c r="C64" s="129" t="str">
        <f>IF(A64&gt;0,VLOOKUP(A64,Meldeformular!$A$10:$AG$109,3),"")</f>
        <v/>
      </c>
      <c r="D64" s="73" t="str">
        <f>IF(A64&gt;0,VLOOKUP(A64,Meldeformular!$A$10:$AG$109,6),"")</f>
        <v/>
      </c>
      <c r="E64" s="79" t="s">
        <v>91</v>
      </c>
      <c r="G64" s="94">
        <v>58</v>
      </c>
    </row>
    <row r="65" spans="1:7" x14ac:dyDescent="0.2">
      <c r="A65" s="69">
        <f t="array" ref="A65">LARGE((Meldeformular!$Y$10:$Y$109=$F$6)*Meldeformular!$A$10:$A$109,G65)</f>
        <v>0</v>
      </c>
      <c r="B65" s="129" t="str">
        <f>IF(A65&gt;0,VLOOKUP(A65,Meldeformular!$A$10:$AG$109,2),"")</f>
        <v/>
      </c>
      <c r="C65" s="129" t="str">
        <f>IF(A65&gt;0,VLOOKUP(A65,Meldeformular!$A$10:$AG$109,3),"")</f>
        <v/>
      </c>
      <c r="D65" s="73" t="str">
        <f>IF(A65&gt;0,VLOOKUP(A65,Meldeformular!$A$10:$AG$109,6),"")</f>
        <v/>
      </c>
      <c r="E65" s="79" t="s">
        <v>91</v>
      </c>
      <c r="G65" s="94">
        <v>59</v>
      </c>
    </row>
    <row r="66" spans="1:7" x14ac:dyDescent="0.2">
      <c r="A66" s="69">
        <f t="array" ref="A66">LARGE((Meldeformular!$Y$10:$Y$109=$F$6)*Meldeformular!$A$10:$A$109,G66)</f>
        <v>0</v>
      </c>
      <c r="B66" s="129" t="str">
        <f>IF(A66&gt;0,VLOOKUP(A66,Meldeformular!$A$10:$AG$109,2),"")</f>
        <v/>
      </c>
      <c r="C66" s="129" t="str">
        <f>IF(A66&gt;0,VLOOKUP(A66,Meldeformular!$A$10:$AG$109,3),"")</f>
        <v/>
      </c>
      <c r="D66" s="73" t="str">
        <f>IF(A66&gt;0,VLOOKUP(A66,Meldeformular!$A$10:$AG$109,6),"")</f>
        <v/>
      </c>
      <c r="E66" s="79" t="s">
        <v>91</v>
      </c>
      <c r="G66" s="94">
        <v>60</v>
      </c>
    </row>
    <row r="67" spans="1:7" x14ac:dyDescent="0.2">
      <c r="A67" s="69">
        <f t="array" ref="A67">LARGE((Meldeformular!$Y$10:$Y$109=$F$6)*Meldeformular!$A$10:$A$109,G67)</f>
        <v>0</v>
      </c>
      <c r="B67" s="129" t="str">
        <f>IF(A67&gt;0,VLOOKUP(A67,Meldeformular!$A$10:$AG$109,2),"")</f>
        <v/>
      </c>
      <c r="C67" s="129" t="str">
        <f>IF(A67&gt;0,VLOOKUP(A67,Meldeformular!$A$10:$AG$109,3),"")</f>
        <v/>
      </c>
      <c r="D67" s="73" t="str">
        <f>IF(A67&gt;0,VLOOKUP(A67,Meldeformular!$A$10:$AG$109,6),"")</f>
        <v/>
      </c>
      <c r="E67" s="79" t="s">
        <v>91</v>
      </c>
      <c r="G67" s="94">
        <v>61</v>
      </c>
    </row>
    <row r="68" spans="1:7" x14ac:dyDescent="0.2">
      <c r="A68" s="69">
        <f t="array" ref="A68">LARGE((Meldeformular!$Y$10:$Y$109=$F$6)*Meldeformular!$A$10:$A$109,G68)</f>
        <v>0</v>
      </c>
      <c r="B68" s="129" t="str">
        <f>IF(A68&gt;0,VLOOKUP(A68,Meldeformular!$A$10:$AG$109,2),"")</f>
        <v/>
      </c>
      <c r="C68" s="129" t="str">
        <f>IF(A68&gt;0,VLOOKUP(A68,Meldeformular!$A$10:$AG$109,3),"")</f>
        <v/>
      </c>
      <c r="D68" s="73" t="str">
        <f>IF(A68&gt;0,VLOOKUP(A68,Meldeformular!$A$10:$AG$109,6),"")</f>
        <v/>
      </c>
      <c r="E68" s="79" t="s">
        <v>91</v>
      </c>
      <c r="G68" s="94">
        <v>62</v>
      </c>
    </row>
    <row r="69" spans="1:7" x14ac:dyDescent="0.2">
      <c r="A69" s="69">
        <f t="array" ref="A69">LARGE((Meldeformular!$Y$10:$Y$109=$F$6)*Meldeformular!$A$10:$A$109,G69)</f>
        <v>0</v>
      </c>
      <c r="B69" s="129" t="str">
        <f>IF(A69&gt;0,VLOOKUP(A69,Meldeformular!$A$10:$AG$109,2),"")</f>
        <v/>
      </c>
      <c r="C69" s="129" t="str">
        <f>IF(A69&gt;0,VLOOKUP(A69,Meldeformular!$A$10:$AG$109,3),"")</f>
        <v/>
      </c>
      <c r="D69" s="73" t="str">
        <f>IF(A69&gt;0,VLOOKUP(A69,Meldeformular!$A$10:$AG$109,6),"")</f>
        <v/>
      </c>
      <c r="E69" s="79" t="s">
        <v>91</v>
      </c>
      <c r="G69" s="94">
        <v>63</v>
      </c>
    </row>
    <row r="70" spans="1:7" x14ac:dyDescent="0.2">
      <c r="A70" s="69">
        <f t="array" ref="A70">LARGE((Meldeformular!$Y$10:$Y$109=$F$6)*Meldeformular!$A$10:$A$109,G70)</f>
        <v>0</v>
      </c>
      <c r="B70" s="129" t="str">
        <f>IF(A70&gt;0,VLOOKUP(A70,Meldeformular!$A$10:$AG$109,2),"")</f>
        <v/>
      </c>
      <c r="C70" s="129" t="str">
        <f>IF(A70&gt;0,VLOOKUP(A70,Meldeformular!$A$10:$AG$109,3),"")</f>
        <v/>
      </c>
      <c r="D70" s="73" t="str">
        <f>IF(A70&gt;0,VLOOKUP(A70,Meldeformular!$A$10:$AG$109,6),"")</f>
        <v/>
      </c>
      <c r="E70" s="79" t="s">
        <v>91</v>
      </c>
      <c r="G70" s="94">
        <v>64</v>
      </c>
    </row>
    <row r="71" spans="1:7" x14ac:dyDescent="0.2">
      <c r="A71" s="69">
        <f t="array" ref="A71">LARGE((Meldeformular!$Y$10:$Y$109=$F$6)*Meldeformular!$A$10:$A$109,G71)</f>
        <v>0</v>
      </c>
      <c r="B71" s="129" t="str">
        <f>IF(A71&gt;0,VLOOKUP(A71,Meldeformular!$A$10:$AG$109,2),"")</f>
        <v/>
      </c>
      <c r="C71" s="129" t="str">
        <f>IF(A71&gt;0,VLOOKUP(A71,Meldeformular!$A$10:$AG$109,3),"")</f>
        <v/>
      </c>
      <c r="D71" s="73" t="str">
        <f>IF(A71&gt;0,VLOOKUP(A71,Meldeformular!$A$10:$AG$109,6),"")</f>
        <v/>
      </c>
      <c r="E71" s="79" t="s">
        <v>91</v>
      </c>
      <c r="G71" s="94">
        <v>65</v>
      </c>
    </row>
    <row r="72" spans="1:7" x14ac:dyDescent="0.2">
      <c r="A72" s="69">
        <f t="array" ref="A72">LARGE((Meldeformular!$Y$10:$Y$109=$F$6)*Meldeformular!$A$10:$A$109,G72)</f>
        <v>0</v>
      </c>
      <c r="B72" s="129" t="str">
        <f>IF(A72&gt;0,VLOOKUP(A72,Meldeformular!$A$10:$AG$109,2),"")</f>
        <v/>
      </c>
      <c r="C72" s="129" t="str">
        <f>IF(A72&gt;0,VLOOKUP(A72,Meldeformular!$A$10:$AG$109,3),"")</f>
        <v/>
      </c>
      <c r="D72" s="73" t="str">
        <f>IF(A72&gt;0,VLOOKUP(A72,Meldeformular!$A$10:$AG$109,6),"")</f>
        <v/>
      </c>
      <c r="E72" s="79" t="s">
        <v>91</v>
      </c>
      <c r="G72" s="94">
        <v>66</v>
      </c>
    </row>
    <row r="73" spans="1:7" x14ac:dyDescent="0.2">
      <c r="A73" s="69">
        <f t="array" ref="A73">LARGE((Meldeformular!$Y$10:$Y$109=$F$6)*Meldeformular!$A$10:$A$109,G73)</f>
        <v>0</v>
      </c>
      <c r="B73" s="129" t="str">
        <f>IF(A73&gt;0,VLOOKUP(A73,Meldeformular!$A$10:$AG$109,2),"")</f>
        <v/>
      </c>
      <c r="C73" s="129" t="str">
        <f>IF(A73&gt;0,VLOOKUP(A73,Meldeformular!$A$10:$AG$109,3),"")</f>
        <v/>
      </c>
      <c r="D73" s="73" t="str">
        <f>IF(A73&gt;0,VLOOKUP(A73,Meldeformular!$A$10:$AG$109,6),"")</f>
        <v/>
      </c>
      <c r="E73" s="79" t="s">
        <v>91</v>
      </c>
      <c r="G73" s="94">
        <v>67</v>
      </c>
    </row>
    <row r="74" spans="1:7" x14ac:dyDescent="0.2">
      <c r="A74" s="69">
        <f t="array" ref="A74">LARGE((Meldeformular!$Y$10:$Y$109=$F$6)*Meldeformular!$A$10:$A$109,G74)</f>
        <v>0</v>
      </c>
      <c r="B74" s="129" t="str">
        <f>IF(A74&gt;0,VLOOKUP(A74,Meldeformular!$A$10:$AG$109,2),"")</f>
        <v/>
      </c>
      <c r="C74" s="129" t="str">
        <f>IF(A74&gt;0,VLOOKUP(A74,Meldeformular!$A$10:$AG$109,3),"")</f>
        <v/>
      </c>
      <c r="D74" s="73" t="str">
        <f>IF(A74&gt;0,VLOOKUP(A74,Meldeformular!$A$10:$AG$109,6),"")</f>
        <v/>
      </c>
      <c r="E74" s="79" t="s">
        <v>91</v>
      </c>
      <c r="G74" s="94">
        <v>68</v>
      </c>
    </row>
    <row r="75" spans="1:7" x14ac:dyDescent="0.2">
      <c r="A75" s="69">
        <f t="array" ref="A75">LARGE((Meldeformular!$Y$10:$Y$109=$F$6)*Meldeformular!$A$10:$A$109,G75)</f>
        <v>0</v>
      </c>
      <c r="B75" s="129" t="str">
        <f>IF(A75&gt;0,VLOOKUP(A75,Meldeformular!$A$10:$AG$109,2),"")</f>
        <v/>
      </c>
      <c r="C75" s="129" t="str">
        <f>IF(A75&gt;0,VLOOKUP(A75,Meldeformular!$A$10:$AG$109,3),"")</f>
        <v/>
      </c>
      <c r="D75" s="73" t="str">
        <f>IF(A75&gt;0,VLOOKUP(A75,Meldeformular!$A$10:$AG$109,6),"")</f>
        <v/>
      </c>
      <c r="E75" s="79" t="s">
        <v>91</v>
      </c>
      <c r="G75" s="94">
        <v>69</v>
      </c>
    </row>
    <row r="76" spans="1:7" x14ac:dyDescent="0.2">
      <c r="A76" s="69">
        <f t="array" ref="A76">LARGE((Meldeformular!$Y$10:$Y$109=$F$6)*Meldeformular!$A$10:$A$109,G76)</f>
        <v>0</v>
      </c>
      <c r="B76" s="129" t="str">
        <f>IF(A76&gt;0,VLOOKUP(A76,Meldeformular!$A$10:$AG$109,2),"")</f>
        <v/>
      </c>
      <c r="C76" s="129" t="str">
        <f>IF(A76&gt;0,VLOOKUP(A76,Meldeformular!$A$10:$AG$109,3),"")</f>
        <v/>
      </c>
      <c r="D76" s="73" t="str">
        <f>IF(A76&gt;0,VLOOKUP(A76,Meldeformular!$A$10:$AG$109,6),"")</f>
        <v/>
      </c>
      <c r="E76" s="79" t="s">
        <v>91</v>
      </c>
      <c r="G76" s="94">
        <v>70</v>
      </c>
    </row>
    <row r="77" spans="1:7" x14ac:dyDescent="0.2">
      <c r="A77" s="69">
        <f t="array" ref="A77">LARGE((Meldeformular!$Y$10:$Y$109=$F$6)*Meldeformular!$A$10:$A$109,G77)</f>
        <v>0</v>
      </c>
      <c r="B77" s="129" t="str">
        <f>IF(A77&gt;0,VLOOKUP(A77,Meldeformular!$A$10:$AG$109,2),"")</f>
        <v/>
      </c>
      <c r="C77" s="129" t="str">
        <f>IF(A77&gt;0,VLOOKUP(A77,Meldeformular!$A$10:$AG$109,3),"")</f>
        <v/>
      </c>
      <c r="D77" s="73" t="str">
        <f>IF(A77&gt;0,VLOOKUP(A77,Meldeformular!$A$10:$AG$109,6),"")</f>
        <v/>
      </c>
      <c r="E77" s="79" t="s">
        <v>91</v>
      </c>
      <c r="G77" s="94">
        <v>71</v>
      </c>
    </row>
    <row r="78" spans="1:7" x14ac:dyDescent="0.2">
      <c r="A78" s="69">
        <f t="array" ref="A78">LARGE((Meldeformular!$Y$10:$Y$109=$F$6)*Meldeformular!$A$10:$A$109,G78)</f>
        <v>0</v>
      </c>
      <c r="B78" s="129" t="str">
        <f>IF(A78&gt;0,VLOOKUP(A78,Meldeformular!$A$10:$AG$109,2),"")</f>
        <v/>
      </c>
      <c r="C78" s="129" t="str">
        <f>IF(A78&gt;0,VLOOKUP(A78,Meldeformular!$A$10:$AG$109,3),"")</f>
        <v/>
      </c>
      <c r="D78" s="73" t="str">
        <f>IF(A78&gt;0,VLOOKUP(A78,Meldeformular!$A$10:$AG$109,6),"")</f>
        <v/>
      </c>
      <c r="E78" s="79" t="s">
        <v>91</v>
      </c>
      <c r="G78" s="94">
        <v>72</v>
      </c>
    </row>
    <row r="79" spans="1:7" x14ac:dyDescent="0.2">
      <c r="A79" s="69">
        <f t="array" ref="A79">LARGE((Meldeformular!$Y$10:$Y$109=$F$6)*Meldeformular!$A$10:$A$109,G79)</f>
        <v>0</v>
      </c>
      <c r="B79" s="129" t="str">
        <f>IF(A79&gt;0,VLOOKUP(A79,Meldeformular!$A$10:$AG$109,2),"")</f>
        <v/>
      </c>
      <c r="C79" s="129" t="str">
        <f>IF(A79&gt;0,VLOOKUP(A79,Meldeformular!$A$10:$AG$109,3),"")</f>
        <v/>
      </c>
      <c r="D79" s="73" t="str">
        <f>IF(A79&gt;0,VLOOKUP(A79,Meldeformular!$A$10:$AG$109,6),"")</f>
        <v/>
      </c>
      <c r="E79" s="79" t="s">
        <v>91</v>
      </c>
      <c r="G79" s="94">
        <v>73</v>
      </c>
    </row>
    <row r="80" spans="1:7" x14ac:dyDescent="0.2">
      <c r="A80" s="69">
        <f t="array" ref="A80">LARGE((Meldeformular!$Y$10:$Y$109=$F$6)*Meldeformular!$A$10:$A$109,G80)</f>
        <v>0</v>
      </c>
      <c r="B80" s="129" t="str">
        <f>IF(A80&gt;0,VLOOKUP(A80,Meldeformular!$A$10:$AG$109,2),"")</f>
        <v/>
      </c>
      <c r="C80" s="129" t="str">
        <f>IF(A80&gt;0,VLOOKUP(A80,Meldeformular!$A$10:$AG$109,3),"")</f>
        <v/>
      </c>
      <c r="D80" s="73" t="str">
        <f>IF(A80&gt;0,VLOOKUP(A80,Meldeformular!$A$10:$AG$109,6),"")</f>
        <v/>
      </c>
      <c r="E80" s="79" t="s">
        <v>91</v>
      </c>
      <c r="G80" s="94">
        <v>74</v>
      </c>
    </row>
    <row r="81" spans="1:7" x14ac:dyDescent="0.2">
      <c r="A81" s="69">
        <f t="array" ref="A81">LARGE((Meldeformular!$Y$10:$Y$109=$F$6)*Meldeformular!$A$10:$A$109,G81)</f>
        <v>0</v>
      </c>
      <c r="B81" s="129" t="str">
        <f>IF(A81&gt;0,VLOOKUP(A81,Meldeformular!$A$10:$AG$109,2),"")</f>
        <v/>
      </c>
      <c r="C81" s="129" t="str">
        <f>IF(A81&gt;0,VLOOKUP(A81,Meldeformular!$A$10:$AG$109,3),"")</f>
        <v/>
      </c>
      <c r="D81" s="73" t="str">
        <f>IF(A81&gt;0,VLOOKUP(A81,Meldeformular!$A$10:$AG$109,6),"")</f>
        <v/>
      </c>
      <c r="E81" s="79" t="s">
        <v>91</v>
      </c>
      <c r="G81" s="94">
        <v>75</v>
      </c>
    </row>
    <row r="82" spans="1:7" x14ac:dyDescent="0.2">
      <c r="A82" s="69">
        <f t="array" ref="A82">LARGE((Meldeformular!$Y$10:$Y$109=$F$6)*Meldeformular!$A$10:$A$109,G82)</f>
        <v>0</v>
      </c>
      <c r="B82" s="129" t="str">
        <f>IF(A82&gt;0,VLOOKUP(A82,Meldeformular!$A$10:$AG$109,2),"")</f>
        <v/>
      </c>
      <c r="C82" s="129" t="str">
        <f>IF(A82&gt;0,VLOOKUP(A82,Meldeformular!$A$10:$AG$109,3),"")</f>
        <v/>
      </c>
      <c r="D82" s="73" t="str">
        <f>IF(A82&gt;0,VLOOKUP(A82,Meldeformular!$A$10:$AG$109,6),"")</f>
        <v/>
      </c>
      <c r="E82" s="79" t="s">
        <v>91</v>
      </c>
      <c r="G82" s="94">
        <v>76</v>
      </c>
    </row>
    <row r="83" spans="1:7" x14ac:dyDescent="0.2">
      <c r="A83" s="69">
        <f t="array" ref="A83">LARGE((Meldeformular!$Y$10:$Y$109=$F$6)*Meldeformular!$A$10:$A$109,G83)</f>
        <v>0</v>
      </c>
      <c r="B83" s="129" t="str">
        <f>IF(A83&gt;0,VLOOKUP(A83,Meldeformular!$A$10:$AG$109,2),"")</f>
        <v/>
      </c>
      <c r="C83" s="129" t="str">
        <f>IF(A83&gt;0,VLOOKUP(A83,Meldeformular!$A$10:$AG$109,3),"")</f>
        <v/>
      </c>
      <c r="D83" s="73" t="str">
        <f>IF(A83&gt;0,VLOOKUP(A83,Meldeformular!$A$10:$AG$109,6),"")</f>
        <v/>
      </c>
      <c r="E83" s="79" t="s">
        <v>91</v>
      </c>
      <c r="G83" s="94">
        <v>77</v>
      </c>
    </row>
    <row r="84" spans="1:7" x14ac:dyDescent="0.2">
      <c r="A84" s="69">
        <f t="array" ref="A84">LARGE((Meldeformular!$Y$10:$Y$109=$F$6)*Meldeformular!$A$10:$A$109,G84)</f>
        <v>0</v>
      </c>
      <c r="B84" s="129" t="str">
        <f>IF(A84&gt;0,VLOOKUP(A84,Meldeformular!$A$10:$AG$109,2),"")</f>
        <v/>
      </c>
      <c r="C84" s="129" t="str">
        <f>IF(A84&gt;0,VLOOKUP(A84,Meldeformular!$A$10:$AG$109,3),"")</f>
        <v/>
      </c>
      <c r="D84" s="73" t="str">
        <f>IF(A84&gt;0,VLOOKUP(A84,Meldeformular!$A$10:$AG$109,6),"")</f>
        <v/>
      </c>
      <c r="E84" s="79" t="s">
        <v>91</v>
      </c>
      <c r="G84" s="94">
        <v>78</v>
      </c>
    </row>
    <row r="85" spans="1:7" x14ac:dyDescent="0.2">
      <c r="A85" s="69">
        <f t="array" ref="A85">LARGE((Meldeformular!$Y$10:$Y$109=$F$6)*Meldeformular!$A$10:$A$109,G85)</f>
        <v>0</v>
      </c>
      <c r="B85" s="129" t="str">
        <f>IF(A85&gt;0,VLOOKUP(A85,Meldeformular!$A$10:$AG$109,2),"")</f>
        <v/>
      </c>
      <c r="C85" s="129" t="str">
        <f>IF(A85&gt;0,VLOOKUP(A85,Meldeformular!$A$10:$AG$109,3),"")</f>
        <v/>
      </c>
      <c r="D85" s="73" t="str">
        <f>IF(A85&gt;0,VLOOKUP(A85,Meldeformular!$A$10:$AG$109,6),"")</f>
        <v/>
      </c>
      <c r="E85" s="79" t="s">
        <v>91</v>
      </c>
      <c r="G85" s="94">
        <v>79</v>
      </c>
    </row>
    <row r="86" spans="1:7" x14ac:dyDescent="0.2">
      <c r="A86" s="69">
        <f t="array" ref="A86">LARGE((Meldeformular!$Y$10:$Y$109=$F$6)*Meldeformular!$A$10:$A$109,G86)</f>
        <v>0</v>
      </c>
      <c r="B86" s="129" t="str">
        <f>IF(A86&gt;0,VLOOKUP(A86,Meldeformular!$A$10:$AG$109,2),"")</f>
        <v/>
      </c>
      <c r="C86" s="129" t="str">
        <f>IF(A86&gt;0,VLOOKUP(A86,Meldeformular!$A$10:$AG$109,3),"")</f>
        <v/>
      </c>
      <c r="D86" s="73" t="str">
        <f>IF(A86&gt;0,VLOOKUP(A86,Meldeformular!$A$10:$AG$109,6),"")</f>
        <v/>
      </c>
      <c r="E86" s="79" t="s">
        <v>91</v>
      </c>
      <c r="G86" s="94">
        <v>80</v>
      </c>
    </row>
    <row r="87" spans="1:7" x14ac:dyDescent="0.2">
      <c r="A87" s="69">
        <f t="array" ref="A87">LARGE((Meldeformular!$Y$10:$Y$109=$F$6)*Meldeformular!$A$10:$A$109,G87)</f>
        <v>0</v>
      </c>
      <c r="B87" s="129" t="str">
        <f>IF(A87&gt;0,VLOOKUP(A87,Meldeformular!$A$10:$AG$109,2),"")</f>
        <v/>
      </c>
      <c r="C87" s="129" t="str">
        <f>IF(A87&gt;0,VLOOKUP(A87,Meldeformular!$A$10:$AG$109,3),"")</f>
        <v/>
      </c>
      <c r="D87" s="73" t="str">
        <f>IF(A87&gt;0,VLOOKUP(A87,Meldeformular!$A$10:$AG$109,6),"")</f>
        <v/>
      </c>
      <c r="E87" s="79" t="s">
        <v>91</v>
      </c>
      <c r="G87" s="94">
        <v>81</v>
      </c>
    </row>
    <row r="88" spans="1:7" x14ac:dyDescent="0.2">
      <c r="A88" s="69">
        <f t="array" ref="A88">LARGE((Meldeformular!$Y$10:$Y$109=$F$6)*Meldeformular!$A$10:$A$109,G88)</f>
        <v>0</v>
      </c>
      <c r="B88" s="129" t="str">
        <f>IF(A88&gt;0,VLOOKUP(A88,Meldeformular!$A$10:$AG$109,2),"")</f>
        <v/>
      </c>
      <c r="C88" s="129" t="str">
        <f>IF(A88&gt;0,VLOOKUP(A88,Meldeformular!$A$10:$AG$109,3),"")</f>
        <v/>
      </c>
      <c r="D88" s="73" t="str">
        <f>IF(A88&gt;0,VLOOKUP(A88,Meldeformular!$A$10:$AG$109,6),"")</f>
        <v/>
      </c>
      <c r="E88" s="79" t="s">
        <v>91</v>
      </c>
      <c r="G88" s="94">
        <v>82</v>
      </c>
    </row>
    <row r="89" spans="1:7" x14ac:dyDescent="0.2">
      <c r="A89" s="69">
        <f t="array" ref="A89">LARGE((Meldeformular!$Y$10:$Y$109=$F$6)*Meldeformular!$A$10:$A$109,G89)</f>
        <v>0</v>
      </c>
      <c r="B89" s="129" t="str">
        <f>IF(A89&gt;0,VLOOKUP(A89,Meldeformular!$A$10:$AG$109,2),"")</f>
        <v/>
      </c>
      <c r="C89" s="129" t="str">
        <f>IF(A89&gt;0,VLOOKUP(A89,Meldeformular!$A$10:$AG$109,3),"")</f>
        <v/>
      </c>
      <c r="D89" s="73" t="str">
        <f>IF(A89&gt;0,VLOOKUP(A89,Meldeformular!$A$10:$AG$109,6),"")</f>
        <v/>
      </c>
      <c r="E89" s="79" t="s">
        <v>91</v>
      </c>
      <c r="G89" s="94">
        <v>83</v>
      </c>
    </row>
    <row r="90" spans="1:7" x14ac:dyDescent="0.2">
      <c r="A90" s="69">
        <f t="array" ref="A90">LARGE((Meldeformular!$Y$10:$Y$109=$F$6)*Meldeformular!$A$10:$A$109,G90)</f>
        <v>0</v>
      </c>
      <c r="B90" s="129" t="str">
        <f>IF(A90&gt;0,VLOOKUP(A90,Meldeformular!$A$10:$AG$109,2),"")</f>
        <v/>
      </c>
      <c r="C90" s="129" t="str">
        <f>IF(A90&gt;0,VLOOKUP(A90,Meldeformular!$A$10:$AG$109,3),"")</f>
        <v/>
      </c>
      <c r="D90" s="73" t="str">
        <f>IF(A90&gt;0,VLOOKUP(A90,Meldeformular!$A$10:$AG$109,6),"")</f>
        <v/>
      </c>
      <c r="E90" s="79" t="s">
        <v>91</v>
      </c>
      <c r="G90" s="94">
        <v>84</v>
      </c>
    </row>
    <row r="91" spans="1:7" x14ac:dyDescent="0.2">
      <c r="A91" s="69">
        <f t="array" ref="A91">LARGE((Meldeformular!$Y$10:$Y$109=$F$6)*Meldeformular!$A$10:$A$109,G91)</f>
        <v>0</v>
      </c>
      <c r="B91" s="129" t="str">
        <f>IF(A91&gt;0,VLOOKUP(A91,Meldeformular!$A$10:$AG$109,2),"")</f>
        <v/>
      </c>
      <c r="C91" s="129" t="str">
        <f>IF(A91&gt;0,VLOOKUP(A91,Meldeformular!$A$10:$AG$109,3),"")</f>
        <v/>
      </c>
      <c r="D91" s="73" t="str">
        <f>IF(A91&gt;0,VLOOKUP(A91,Meldeformular!$A$10:$AG$109,6),"")</f>
        <v/>
      </c>
      <c r="E91" s="79" t="s">
        <v>91</v>
      </c>
      <c r="G91" s="94">
        <v>85</v>
      </c>
    </row>
    <row r="92" spans="1:7" x14ac:dyDescent="0.2">
      <c r="A92" s="69">
        <f t="array" ref="A92">LARGE((Meldeformular!$Y$10:$Y$109=$F$6)*Meldeformular!$A$10:$A$109,G92)</f>
        <v>0</v>
      </c>
      <c r="B92" s="129" t="str">
        <f>IF(A92&gt;0,VLOOKUP(A92,Meldeformular!$A$10:$AG$109,2),"")</f>
        <v/>
      </c>
      <c r="C92" s="129" t="str">
        <f>IF(A92&gt;0,VLOOKUP(A92,Meldeformular!$A$10:$AG$109,3),"")</f>
        <v/>
      </c>
      <c r="D92" s="73" t="str">
        <f>IF(A92&gt;0,VLOOKUP(A92,Meldeformular!$A$10:$AG$109,6),"")</f>
        <v/>
      </c>
      <c r="E92" s="79" t="s">
        <v>91</v>
      </c>
      <c r="G92" s="94">
        <v>86</v>
      </c>
    </row>
    <row r="93" spans="1:7" x14ac:dyDescent="0.2">
      <c r="A93" s="69">
        <f t="array" ref="A93">LARGE((Meldeformular!$Y$10:$Y$109=$F$6)*Meldeformular!$A$10:$A$109,G93)</f>
        <v>0</v>
      </c>
      <c r="B93" s="129" t="str">
        <f>IF(A93&gt;0,VLOOKUP(A93,Meldeformular!$A$10:$AG$109,2),"")</f>
        <v/>
      </c>
      <c r="C93" s="129" t="str">
        <f>IF(A93&gt;0,VLOOKUP(A93,Meldeformular!$A$10:$AG$109,3),"")</f>
        <v/>
      </c>
      <c r="D93" s="73" t="str">
        <f>IF(A93&gt;0,VLOOKUP(A93,Meldeformular!$A$10:$AG$109,6),"")</f>
        <v/>
      </c>
      <c r="E93" s="79" t="s">
        <v>91</v>
      </c>
      <c r="G93" s="94">
        <v>87</v>
      </c>
    </row>
    <row r="94" spans="1:7" x14ac:dyDescent="0.2">
      <c r="A94" s="69">
        <f t="array" ref="A94">LARGE((Meldeformular!$Y$10:$Y$109=$F$6)*Meldeformular!$A$10:$A$109,G94)</f>
        <v>0</v>
      </c>
      <c r="B94" s="129" t="str">
        <f>IF(A94&gt;0,VLOOKUP(A94,Meldeformular!$A$10:$AG$109,2),"")</f>
        <v/>
      </c>
      <c r="C94" s="129" t="str">
        <f>IF(A94&gt;0,VLOOKUP(A94,Meldeformular!$A$10:$AG$109,3),"")</f>
        <v/>
      </c>
      <c r="D94" s="73" t="str">
        <f>IF(A94&gt;0,VLOOKUP(A94,Meldeformular!$A$10:$AG$109,6),"")</f>
        <v/>
      </c>
      <c r="E94" s="79" t="s">
        <v>91</v>
      </c>
      <c r="G94" s="94">
        <v>88</v>
      </c>
    </row>
    <row r="95" spans="1:7" x14ac:dyDescent="0.2">
      <c r="A95" s="69">
        <f t="array" ref="A95">LARGE((Meldeformular!$Y$10:$Y$109=$F$6)*Meldeformular!$A$10:$A$109,G95)</f>
        <v>0</v>
      </c>
      <c r="B95" s="129" t="str">
        <f>IF(A95&gt;0,VLOOKUP(A95,Meldeformular!$A$10:$AG$109,2),"")</f>
        <v/>
      </c>
      <c r="C95" s="129" t="str">
        <f>IF(A95&gt;0,VLOOKUP(A95,Meldeformular!$A$10:$AG$109,3),"")</f>
        <v/>
      </c>
      <c r="D95" s="73" t="str">
        <f>IF(A95&gt;0,VLOOKUP(A95,Meldeformular!$A$10:$AG$109,6),"")</f>
        <v/>
      </c>
      <c r="E95" s="79" t="s">
        <v>91</v>
      </c>
      <c r="G95" s="94">
        <v>89</v>
      </c>
    </row>
    <row r="96" spans="1:7" x14ac:dyDescent="0.2">
      <c r="A96" s="69">
        <f t="array" ref="A96">LARGE((Meldeformular!$Y$10:$Y$109=$F$6)*Meldeformular!$A$10:$A$109,G96)</f>
        <v>0</v>
      </c>
      <c r="B96" s="129" t="str">
        <f>IF(A96&gt;0,VLOOKUP(A96,Meldeformular!$A$10:$AG$109,2),"")</f>
        <v/>
      </c>
      <c r="C96" s="129" t="str">
        <f>IF(A96&gt;0,VLOOKUP(A96,Meldeformular!$A$10:$AG$109,3),"")</f>
        <v/>
      </c>
      <c r="D96" s="73" t="str">
        <f>IF(A96&gt;0,VLOOKUP(A96,Meldeformular!$A$10:$AG$109,6),"")</f>
        <v/>
      </c>
      <c r="E96" s="79" t="s">
        <v>91</v>
      </c>
      <c r="G96" s="94">
        <v>90</v>
      </c>
    </row>
    <row r="97" spans="1:7" x14ac:dyDescent="0.2">
      <c r="A97" s="69">
        <f t="array" ref="A97">LARGE((Meldeformular!$Y$10:$Y$109=$F$6)*Meldeformular!$A$10:$A$109,G97)</f>
        <v>0</v>
      </c>
      <c r="B97" s="129" t="str">
        <f>IF(A97&gt;0,VLOOKUP(A97,Meldeformular!$A$10:$AG$109,2),"")</f>
        <v/>
      </c>
      <c r="C97" s="129" t="str">
        <f>IF(A97&gt;0,VLOOKUP(A97,Meldeformular!$A$10:$AG$109,3),"")</f>
        <v/>
      </c>
      <c r="D97" s="73" t="str">
        <f>IF(A97&gt;0,VLOOKUP(A97,Meldeformular!$A$10:$AG$109,6),"")</f>
        <v/>
      </c>
      <c r="E97" s="79" t="s">
        <v>91</v>
      </c>
      <c r="G97" s="94">
        <v>91</v>
      </c>
    </row>
    <row r="98" spans="1:7" x14ac:dyDescent="0.2">
      <c r="A98" s="69">
        <f t="array" ref="A98">LARGE((Meldeformular!$Y$10:$Y$109=$F$6)*Meldeformular!$A$10:$A$109,G98)</f>
        <v>0</v>
      </c>
      <c r="B98" s="129" t="str">
        <f>IF(A98&gt;0,VLOOKUP(A98,Meldeformular!$A$10:$AG$109,2),"")</f>
        <v/>
      </c>
      <c r="C98" s="129" t="str">
        <f>IF(A98&gt;0,VLOOKUP(A98,Meldeformular!$A$10:$AG$109,3),"")</f>
        <v/>
      </c>
      <c r="D98" s="73" t="str">
        <f>IF(A98&gt;0,VLOOKUP(A98,Meldeformular!$A$10:$AG$109,6),"")</f>
        <v/>
      </c>
      <c r="E98" s="79" t="s">
        <v>91</v>
      </c>
      <c r="G98" s="94">
        <v>92</v>
      </c>
    </row>
    <row r="99" spans="1:7" x14ac:dyDescent="0.2">
      <c r="A99" s="69">
        <f t="array" ref="A99">LARGE((Meldeformular!$Y$10:$Y$109=$F$6)*Meldeformular!$A$10:$A$109,G99)</f>
        <v>0</v>
      </c>
      <c r="B99" s="129" t="str">
        <f>IF(A99&gt;0,VLOOKUP(A99,Meldeformular!$A$10:$AG$109,2),"")</f>
        <v/>
      </c>
      <c r="C99" s="129" t="str">
        <f>IF(A99&gt;0,VLOOKUP(A99,Meldeformular!$A$10:$AG$109,3),"")</f>
        <v/>
      </c>
      <c r="D99" s="73" t="str">
        <f>IF(A99&gt;0,VLOOKUP(A99,Meldeformular!$A$10:$AG$109,6),"")</f>
        <v/>
      </c>
      <c r="E99" s="79" t="s">
        <v>91</v>
      </c>
      <c r="G99" s="94">
        <v>93</v>
      </c>
    </row>
    <row r="100" spans="1:7" x14ac:dyDescent="0.2">
      <c r="A100" s="69">
        <f t="array" ref="A100">LARGE((Meldeformular!$Y$10:$Y$109=$F$6)*Meldeformular!$A$10:$A$109,G100)</f>
        <v>0</v>
      </c>
      <c r="B100" s="129" t="str">
        <f>IF(A100&gt;0,VLOOKUP(A100,Meldeformular!$A$10:$AG$109,2),"")</f>
        <v/>
      </c>
      <c r="C100" s="129" t="str">
        <f>IF(A100&gt;0,VLOOKUP(A100,Meldeformular!$A$10:$AG$109,3),"")</f>
        <v/>
      </c>
      <c r="D100" s="73" t="str">
        <f>IF(A100&gt;0,VLOOKUP(A100,Meldeformular!$A$10:$AG$109,6),"")</f>
        <v/>
      </c>
      <c r="E100" s="79" t="s">
        <v>91</v>
      </c>
      <c r="G100" s="94">
        <v>94</v>
      </c>
    </row>
    <row r="101" spans="1:7" x14ac:dyDescent="0.2">
      <c r="A101" s="69">
        <f t="array" ref="A101">LARGE((Meldeformular!$Y$10:$Y$109=$F$6)*Meldeformular!$A$10:$A$109,G101)</f>
        <v>0</v>
      </c>
      <c r="B101" s="129" t="str">
        <f>IF(A101&gt;0,VLOOKUP(A101,Meldeformular!$A$10:$AG$109,2),"")</f>
        <v/>
      </c>
      <c r="C101" s="129" t="str">
        <f>IF(A101&gt;0,VLOOKUP(A101,Meldeformular!$A$10:$AG$109,3),"")</f>
        <v/>
      </c>
      <c r="D101" s="73" t="str">
        <f>IF(A101&gt;0,VLOOKUP(A101,Meldeformular!$A$10:$AG$109,6),"")</f>
        <v/>
      </c>
      <c r="E101" s="79" t="s">
        <v>91</v>
      </c>
      <c r="G101" s="94">
        <v>95</v>
      </c>
    </row>
    <row r="102" spans="1:7" x14ac:dyDescent="0.2">
      <c r="A102" s="69">
        <f t="array" ref="A102">LARGE((Meldeformular!$Y$10:$Y$109=$F$6)*Meldeformular!$A$10:$A$109,G102)</f>
        <v>0</v>
      </c>
      <c r="B102" s="129" t="str">
        <f>IF(A102&gt;0,VLOOKUP(A102,Meldeformular!$A$10:$AG$109,2),"")</f>
        <v/>
      </c>
      <c r="C102" s="129" t="str">
        <f>IF(A102&gt;0,VLOOKUP(A102,Meldeformular!$A$10:$AG$109,3),"")</f>
        <v/>
      </c>
      <c r="D102" s="73" t="str">
        <f>IF(A102&gt;0,VLOOKUP(A102,Meldeformular!$A$10:$AG$109,6),"")</f>
        <v/>
      </c>
      <c r="E102" s="79" t="s">
        <v>91</v>
      </c>
      <c r="G102" s="94">
        <v>96</v>
      </c>
    </row>
    <row r="103" spans="1:7" x14ac:dyDescent="0.2">
      <c r="A103" s="69">
        <f t="array" ref="A103">LARGE((Meldeformular!$Y$10:$Y$109=$F$6)*Meldeformular!$A$10:$A$109,G103)</f>
        <v>0</v>
      </c>
      <c r="B103" s="129" t="str">
        <f>IF(A103&gt;0,VLOOKUP(A103,Meldeformular!$A$10:$AG$109,2),"")</f>
        <v/>
      </c>
      <c r="C103" s="129" t="str">
        <f>IF(A103&gt;0,VLOOKUP(A103,Meldeformular!$A$10:$AG$109,3),"")</f>
        <v/>
      </c>
      <c r="D103" s="73" t="str">
        <f>IF(A103&gt;0,VLOOKUP(A103,Meldeformular!$A$10:$AG$109,6),"")</f>
        <v/>
      </c>
      <c r="E103" s="79" t="s">
        <v>91</v>
      </c>
      <c r="G103" s="94">
        <v>97</v>
      </c>
    </row>
    <row r="104" spans="1:7" x14ac:dyDescent="0.2">
      <c r="A104" s="69">
        <f t="array" ref="A104">LARGE((Meldeformular!$Y$10:$Y$109=$F$6)*Meldeformular!$A$10:$A$109,G104)</f>
        <v>0</v>
      </c>
      <c r="B104" s="129" t="str">
        <f>IF(A104&gt;0,VLOOKUP(A104,Meldeformular!$A$10:$AG$109,2),"")</f>
        <v/>
      </c>
      <c r="C104" s="129" t="str">
        <f>IF(A104&gt;0,VLOOKUP(A104,Meldeformular!$A$10:$AG$109,3),"")</f>
        <v/>
      </c>
      <c r="D104" s="73" t="str">
        <f>IF(A104&gt;0,VLOOKUP(A104,Meldeformular!$A$10:$AG$109,6),"")</f>
        <v/>
      </c>
      <c r="E104" s="79" t="s">
        <v>91</v>
      </c>
      <c r="G104" s="94">
        <v>98</v>
      </c>
    </row>
    <row r="105" spans="1:7" x14ac:dyDescent="0.2">
      <c r="A105" s="69">
        <f t="array" ref="A105">LARGE((Meldeformular!$Y$10:$Y$109=$F$6)*Meldeformular!$A$10:$A$109,G105)</f>
        <v>0</v>
      </c>
      <c r="B105" s="129" t="str">
        <f>IF(A105&gt;0,VLOOKUP(A105,Meldeformular!$A$10:$AG$109,2),"")</f>
        <v/>
      </c>
      <c r="C105" s="129" t="str">
        <f>IF(A105&gt;0,VLOOKUP(A105,Meldeformular!$A$10:$AG$109,3),"")</f>
        <v/>
      </c>
      <c r="D105" s="73" t="str">
        <f>IF(A105&gt;0,VLOOKUP(A105,Meldeformular!$A$10:$AG$109,6),"")</f>
        <v/>
      </c>
      <c r="E105" s="79" t="s">
        <v>91</v>
      </c>
      <c r="G105" s="94">
        <v>99</v>
      </c>
    </row>
    <row r="106" spans="1:7" x14ac:dyDescent="0.2">
      <c r="A106" s="69">
        <f t="array" ref="A106">LARGE((Meldeformular!$Y$10:$Y$109=$F$6)*Meldeformular!$A$10:$A$109,G106)</f>
        <v>0</v>
      </c>
      <c r="B106" s="129" t="str">
        <f>IF(A106&gt;0,VLOOKUP(A106,Meldeformular!$A$10:$AG$109,2),"")</f>
        <v/>
      </c>
      <c r="C106" s="129" t="str">
        <f>IF(A106&gt;0,VLOOKUP(A106,Meldeformular!$A$10:$AG$109,3),"")</f>
        <v/>
      </c>
      <c r="D106" s="73" t="str">
        <f>IF(A106&gt;0,VLOOKUP(A106,Meldeformular!$A$10:$AG$109,6),"")</f>
        <v/>
      </c>
      <c r="E106" s="79" t="s">
        <v>91</v>
      </c>
      <c r="G106" s="94">
        <v>100</v>
      </c>
    </row>
  </sheetData>
  <sheetProtection selectLockedCells="1"/>
  <mergeCells count="3">
    <mergeCell ref="A1:E1"/>
    <mergeCell ref="A2:E2"/>
    <mergeCell ref="B4:E4"/>
  </mergeCells>
  <conditionalFormatting sqref="D7">
    <cfRule type="cellIs" dxfId="10" priority="4" operator="equal">
      <formula>118</formula>
    </cfRule>
  </conditionalFormatting>
  <conditionalFormatting sqref="D7">
    <cfRule type="cellIs" dxfId="9" priority="5" operator="equal">
      <formula>0</formula>
    </cfRule>
  </conditionalFormatting>
  <conditionalFormatting sqref="D8:D106">
    <cfRule type="cellIs" dxfId="8" priority="2" operator="equal">
      <formula>118</formula>
    </cfRule>
  </conditionalFormatting>
  <conditionalFormatting sqref="D8:D106">
    <cfRule type="cellIs" dxfId="7" priority="3" operator="equal">
      <formula>0</formula>
    </cfRule>
  </conditionalFormatting>
  <conditionalFormatting sqref="A7:A106">
    <cfRule type="cellIs" dxfId="6" priority="1" operator="equal">
      <formula>0</formula>
    </cfRule>
  </conditionalFormatting>
  <dataValidations count="1">
    <dataValidation allowBlank="1" showDropDown="1" showInputMessage="1" showErrorMessage="1" sqref="E7:E106" xr:uid="{00000000-0002-0000-0400-000000000000}"/>
  </dataValidations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Footer>&amp;LBenjamin Fischer&amp;Ctechnik.einrad@gmail.com&amp;R&amp;A / Seite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pageSetUpPr fitToPage="1"/>
  </sheetPr>
  <dimension ref="A1:V64"/>
  <sheetViews>
    <sheetView topLeftCell="B1" workbookViewId="0" xr3:uid="{78B4E459-6924-5F8B-B7BA-2DD04133E49E}">
      <selection activeCell="E108" sqref="E108"/>
    </sheetView>
  </sheetViews>
  <sheetFormatPr defaultColWidth="11.43359375" defaultRowHeight="15" x14ac:dyDescent="0.2"/>
  <cols>
    <col min="1" max="1" width="11.43359375" hidden="1" customWidth="1"/>
    <col min="2" max="2" width="11.02734375" customWidth="1"/>
    <col min="3" max="3" width="7.6640625" bestFit="1" customWidth="1"/>
    <col min="4" max="5" width="20.71484375" customWidth="1"/>
    <col min="6" max="6" width="5.6484375" customWidth="1"/>
    <col min="7" max="7" width="6.45703125" style="136" customWidth="1"/>
    <col min="8" max="8" width="6.45703125" style="137" hidden="1" customWidth="1"/>
    <col min="9" max="9" width="11.02734375" customWidth="1"/>
    <col min="10" max="10" width="4.83984375" customWidth="1"/>
    <col min="11" max="12" width="20.71484375" customWidth="1"/>
    <col min="13" max="13" width="6.05078125" customWidth="1"/>
    <col min="14" max="14" width="5.91796875" style="138" customWidth="1"/>
    <col min="21" max="21" width="0" hidden="1" customWidth="1"/>
  </cols>
  <sheetData>
    <row r="1" spans="1:22" s="130" customFormat="1" ht="38.1" customHeight="1" x14ac:dyDescent="0.35">
      <c r="B1" s="295" t="str">
        <f>'allg. Daten'!A1</f>
        <v>11. Deutsche Meisterschaft Freestyle</v>
      </c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131"/>
      <c r="O1" s="132"/>
      <c r="P1" s="132"/>
      <c r="Q1" s="132"/>
      <c r="R1" s="132"/>
      <c r="S1" s="132"/>
      <c r="T1" s="132"/>
      <c r="U1" s="132"/>
      <c r="V1" s="133"/>
    </row>
    <row r="2" spans="1:22" s="130" customFormat="1" ht="38.1" customHeight="1" x14ac:dyDescent="0.3">
      <c r="B2" s="296" t="str">
        <f>'allg. Daten'!B2</f>
        <v>17. - 19.05.2019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131"/>
      <c r="O2" s="132"/>
      <c r="P2" s="132"/>
      <c r="Q2" s="132"/>
      <c r="R2" s="132"/>
      <c r="S2" s="132"/>
      <c r="T2" s="132"/>
      <c r="U2" s="132"/>
      <c r="V2" s="134"/>
    </row>
    <row r="3" spans="1:22" s="130" customFormat="1" ht="9.9499999999999993" customHeight="1" x14ac:dyDescent="0.3"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1"/>
      <c r="O3" s="132"/>
      <c r="P3" s="132"/>
      <c r="Q3" s="132"/>
      <c r="R3" s="132"/>
      <c r="S3" s="132"/>
      <c r="T3" s="132"/>
      <c r="U3" s="132"/>
      <c r="V3" s="134"/>
    </row>
    <row r="4" spans="1:22" s="130" customFormat="1" ht="38.1" customHeight="1" x14ac:dyDescent="0.25">
      <c r="B4" s="125" t="s">
        <v>29</v>
      </c>
      <c r="D4" s="267" t="str">
        <f>'allg. Daten'!C6</f>
        <v>"Vereinsname"</v>
      </c>
      <c r="E4" s="297"/>
      <c r="F4" s="297"/>
      <c r="G4" s="297"/>
      <c r="H4" s="297"/>
      <c r="I4" s="297"/>
      <c r="J4" s="297"/>
      <c r="K4" s="297"/>
      <c r="L4" s="297"/>
      <c r="M4" s="297"/>
      <c r="N4" s="131"/>
      <c r="O4" s="132"/>
      <c r="P4" s="132"/>
      <c r="Q4" s="132"/>
      <c r="R4" s="132"/>
      <c r="S4" s="132"/>
      <c r="T4" s="132"/>
      <c r="U4" s="132"/>
      <c r="V4" s="134"/>
    </row>
    <row r="5" spans="1:22" ht="20.100000000000001" customHeight="1" thickBot="1" x14ac:dyDescent="0.25"/>
    <row r="6" spans="1:22" ht="16.5" customHeight="1" thickBot="1" x14ac:dyDescent="0.25">
      <c r="A6">
        <v>1</v>
      </c>
      <c r="B6" s="290" t="s">
        <v>124</v>
      </c>
      <c r="C6" s="291"/>
      <c r="D6" s="292" t="s">
        <v>125</v>
      </c>
      <c r="E6" s="293"/>
      <c r="F6" s="294"/>
      <c r="H6" s="137">
        <v>2</v>
      </c>
      <c r="I6" s="290" t="s">
        <v>126</v>
      </c>
      <c r="J6" s="291"/>
      <c r="K6" s="292" t="s">
        <v>125</v>
      </c>
      <c r="L6" s="293"/>
      <c r="M6" s="294"/>
      <c r="U6">
        <v>1</v>
      </c>
    </row>
    <row r="7" spans="1:22" ht="16.5" customHeight="1" thickBot="1" x14ac:dyDescent="0.25">
      <c r="B7" s="139" t="s">
        <v>127</v>
      </c>
      <c r="C7" s="140"/>
      <c r="D7" s="141" t="s">
        <v>36</v>
      </c>
      <c r="E7" s="142" t="s">
        <v>37</v>
      </c>
      <c r="F7" s="142" t="s">
        <v>40</v>
      </c>
      <c r="G7" s="143"/>
      <c r="H7" s="144"/>
      <c r="I7" s="145" t="s">
        <v>127</v>
      </c>
      <c r="J7" s="140"/>
      <c r="K7" s="146" t="s">
        <v>36</v>
      </c>
      <c r="L7" s="147" t="s">
        <v>37</v>
      </c>
      <c r="M7" s="147" t="s">
        <v>40</v>
      </c>
      <c r="U7">
        <v>2</v>
      </c>
    </row>
    <row r="8" spans="1:22" ht="16.5" customHeight="1" thickBot="1" x14ac:dyDescent="0.25">
      <c r="B8" s="148">
        <v>1</v>
      </c>
      <c r="C8" s="149">
        <f t="array" ref="C8">LARGE((Meldeformular!$Z$10:$Z$109=G8)*Meldeformular!$A$10:$A$109,$U$6)</f>
        <v>0</v>
      </c>
      <c r="D8" s="150" t="str">
        <f>IF(C8&gt;0,VLOOKUP(C8,Meldeformular!$A$10:$AG$109,2),"")</f>
        <v/>
      </c>
      <c r="E8" s="151" t="str">
        <f>IF(C8&gt;0,VLOOKUP(C8,Meldeformular!$A$10:$AG$109,3),"")</f>
        <v/>
      </c>
      <c r="F8" s="151" t="str">
        <f>IF(C8&gt;0,VLOOKUP(C8,Meldeformular!$A$10:$AG$109,6),"")</f>
        <v/>
      </c>
      <c r="G8" s="136">
        <v>1</v>
      </c>
      <c r="I8" s="152">
        <v>1</v>
      </c>
      <c r="J8" s="149">
        <f t="array" ref="J8">LARGE((Meldeformular!$Z$10:$Z$109=N8)*Meldeformular!$A$10:$A$109,$U$6)</f>
        <v>0</v>
      </c>
      <c r="K8" s="150" t="str">
        <f>IF(J8&gt;0,VLOOKUP(J8,Meldeformular!$A$10:$AG$109,2),"")</f>
        <v/>
      </c>
      <c r="L8" s="151" t="str">
        <f>IF(J8&gt;0,VLOOKUP(J8,Meldeformular!$A$10:$AG$109,3),"")</f>
        <v/>
      </c>
      <c r="M8" s="151" t="str">
        <f>IF(J8&gt;0,VLOOKUP(J8,Meldeformular!$A$10:$AG$109,6),"")</f>
        <v/>
      </c>
      <c r="N8" s="138">
        <v>2</v>
      </c>
    </row>
    <row r="9" spans="1:22" ht="16.5" customHeight="1" thickBot="1" x14ac:dyDescent="0.25">
      <c r="B9" s="148">
        <v>2</v>
      </c>
      <c r="C9" s="149">
        <f t="array" ref="C9">LARGE((Meldeformular!$Z$10:$Z$109=G8)*Meldeformular!$A$10:$A$109,$U$7)</f>
        <v>0</v>
      </c>
      <c r="D9" s="150" t="str">
        <f>IF(C9&gt;0,VLOOKUP(C9,Meldeformular!$A$10:$AG$109,2),"")</f>
        <v/>
      </c>
      <c r="E9" s="151" t="str">
        <f>IF(C9&gt;0,VLOOKUP(C9,Meldeformular!$A$10:$AG$109,3),"")</f>
        <v/>
      </c>
      <c r="F9" s="151" t="str">
        <f>IF(C9&gt;0,VLOOKUP(C9,Meldeformular!$A$10:$AG$109,6),"")</f>
        <v/>
      </c>
      <c r="I9" s="152">
        <v>2</v>
      </c>
      <c r="J9" s="149">
        <f t="array" ref="J9">LARGE((Meldeformular!$Z$10:$Z$109=N8)*Meldeformular!$A$10:$A$109,$U$7)</f>
        <v>0</v>
      </c>
      <c r="K9" s="150" t="str">
        <f>IF(J9&gt;0,VLOOKUP(J9,Meldeformular!$A$10:$AG$109,2),"")</f>
        <v/>
      </c>
      <c r="L9" s="151" t="str">
        <f>IF(J9&gt;0,VLOOKUP(J9,Meldeformular!$A$10:$AG$109,3),"")</f>
        <v/>
      </c>
      <c r="M9" s="151" t="str">
        <f>IF(J9&gt;0,VLOOKUP(J9,Meldeformular!$A$10:$AG$109,6),"")</f>
        <v/>
      </c>
    </row>
    <row r="10" spans="1:22" ht="15.75" thickBot="1" x14ac:dyDescent="0.25"/>
    <row r="11" spans="1:22" ht="16.5" customHeight="1" thickBot="1" x14ac:dyDescent="0.25">
      <c r="A11">
        <v>3</v>
      </c>
      <c r="B11" s="290" t="s">
        <v>128</v>
      </c>
      <c r="C11" s="291"/>
      <c r="D11" s="292" t="s">
        <v>125</v>
      </c>
      <c r="E11" s="293"/>
      <c r="F11" s="294"/>
      <c r="H11" s="137">
        <v>4</v>
      </c>
      <c r="I11" s="290" t="s">
        <v>129</v>
      </c>
      <c r="J11" s="291"/>
      <c r="K11" s="292" t="s">
        <v>125</v>
      </c>
      <c r="L11" s="293"/>
      <c r="M11" s="294"/>
    </row>
    <row r="12" spans="1:22" ht="16.5" customHeight="1" thickBot="1" x14ac:dyDescent="0.25">
      <c r="B12" s="145" t="s">
        <v>127</v>
      </c>
      <c r="C12" s="140"/>
      <c r="D12" s="146" t="s">
        <v>36</v>
      </c>
      <c r="E12" s="147" t="s">
        <v>37</v>
      </c>
      <c r="F12" s="147" t="s">
        <v>40</v>
      </c>
      <c r="G12" s="143"/>
      <c r="H12" s="144"/>
      <c r="I12" s="145" t="s">
        <v>127</v>
      </c>
      <c r="J12" s="140"/>
      <c r="K12" s="146" t="s">
        <v>36</v>
      </c>
      <c r="L12" s="147" t="s">
        <v>37</v>
      </c>
      <c r="M12" s="147" t="s">
        <v>40</v>
      </c>
    </row>
    <row r="13" spans="1:22" ht="16.5" customHeight="1" thickBot="1" x14ac:dyDescent="0.25">
      <c r="B13" s="152">
        <v>1</v>
      </c>
      <c r="C13" s="149">
        <f t="array" ref="C13">LARGE((Meldeformular!$Z$10:$Z$109=G13)*Meldeformular!$A$10:$A$109,$U$6)</f>
        <v>0</v>
      </c>
      <c r="D13" s="150" t="str">
        <f>IF(C13&gt;0,VLOOKUP(C13,Meldeformular!$A$10:$AG$109,2),"")</f>
        <v/>
      </c>
      <c r="E13" s="151" t="str">
        <f>IF(C13&gt;0,VLOOKUP(C13,Meldeformular!$A$10:$AG$109,3),"")</f>
        <v/>
      </c>
      <c r="F13" s="151" t="str">
        <f>IF(C13&gt;0,VLOOKUP(C13,Meldeformular!$A$10:$AG$109,6),"")</f>
        <v/>
      </c>
      <c r="G13" s="136">
        <v>3</v>
      </c>
      <c r="I13" s="152">
        <v>1</v>
      </c>
      <c r="J13" s="149">
        <f t="array" ref="J13">LARGE((Meldeformular!$Z$10:$Z$109=N13)*Meldeformular!$A$10:$A$109,$U$6)</f>
        <v>0</v>
      </c>
      <c r="K13" s="150" t="str">
        <f>IF(J13&gt;0,VLOOKUP(J13,Meldeformular!$A$10:$AG$109,2),"")</f>
        <v/>
      </c>
      <c r="L13" s="151" t="str">
        <f>IF(J13&gt;0,VLOOKUP(J13,Meldeformular!$A$10:$AG$109,3),"")</f>
        <v/>
      </c>
      <c r="M13" s="151" t="str">
        <f>IF(J13&gt;0,VLOOKUP(J13,Meldeformular!$A$10:$AG$109,6),"")</f>
        <v/>
      </c>
      <c r="N13" s="138">
        <v>4</v>
      </c>
    </row>
    <row r="14" spans="1:22" ht="16.5" customHeight="1" thickBot="1" x14ac:dyDescent="0.25">
      <c r="B14" s="152">
        <v>2</v>
      </c>
      <c r="C14" s="149">
        <f t="array" ref="C14">LARGE((Meldeformular!$Z$10:$Z$109=G13)*Meldeformular!$A$10:$A$109,$U$7)</f>
        <v>0</v>
      </c>
      <c r="D14" s="150" t="str">
        <f>IF(C14&gt;0,VLOOKUP(C14,Meldeformular!$A$10:$AG$109,2),"")</f>
        <v/>
      </c>
      <c r="E14" s="151" t="str">
        <f>IF(C14&gt;0,VLOOKUP(C14,Meldeformular!$A$10:$AG$109,3),"")</f>
        <v/>
      </c>
      <c r="F14" s="151" t="str">
        <f>IF(C14&gt;0,VLOOKUP(C14,Meldeformular!$A$10:$AG$109,6),"")</f>
        <v/>
      </c>
      <c r="I14" s="152">
        <v>2</v>
      </c>
      <c r="J14" s="149">
        <f t="array" ref="J14">LARGE((Meldeformular!$Z$10:$Z$109=N13)*Meldeformular!$A$10:$A$109,$U$7)</f>
        <v>0</v>
      </c>
      <c r="K14" s="150" t="str">
        <f>IF(J14&gt;0,VLOOKUP(J14,Meldeformular!$A$10:$AG$109,2),"")</f>
        <v/>
      </c>
      <c r="L14" s="151" t="str">
        <f>IF(J14&gt;0,VLOOKUP(J14,Meldeformular!$A$10:$AG$109,3),"")</f>
        <v/>
      </c>
      <c r="M14" s="151" t="str">
        <f>IF(J14&gt;0,VLOOKUP(J14,Meldeformular!$A$10:$AG$109,6),"")</f>
        <v/>
      </c>
    </row>
    <row r="15" spans="1:22" ht="15.75" thickBot="1" x14ac:dyDescent="0.25"/>
    <row r="16" spans="1:22" ht="16.5" customHeight="1" thickBot="1" x14ac:dyDescent="0.25">
      <c r="A16">
        <v>5</v>
      </c>
      <c r="B16" s="290" t="s">
        <v>130</v>
      </c>
      <c r="C16" s="291"/>
      <c r="D16" s="292" t="s">
        <v>125</v>
      </c>
      <c r="E16" s="293"/>
      <c r="F16" s="294"/>
      <c r="H16" s="137">
        <v>6</v>
      </c>
      <c r="I16" s="290" t="s">
        <v>131</v>
      </c>
      <c r="J16" s="291"/>
      <c r="K16" s="292" t="s">
        <v>125</v>
      </c>
      <c r="L16" s="293"/>
      <c r="M16" s="294"/>
    </row>
    <row r="17" spans="1:14" ht="16.5" customHeight="1" thickBot="1" x14ac:dyDescent="0.25">
      <c r="B17" s="145" t="s">
        <v>127</v>
      </c>
      <c r="C17" s="140"/>
      <c r="D17" s="146" t="s">
        <v>36</v>
      </c>
      <c r="E17" s="147" t="s">
        <v>37</v>
      </c>
      <c r="F17" s="147" t="s">
        <v>40</v>
      </c>
      <c r="G17" s="143"/>
      <c r="H17" s="144"/>
      <c r="I17" s="145" t="s">
        <v>127</v>
      </c>
      <c r="J17" s="140"/>
      <c r="K17" s="146" t="s">
        <v>36</v>
      </c>
      <c r="L17" s="147" t="s">
        <v>37</v>
      </c>
      <c r="M17" s="147" t="s">
        <v>40</v>
      </c>
    </row>
    <row r="18" spans="1:14" ht="16.5" customHeight="1" thickBot="1" x14ac:dyDescent="0.25">
      <c r="B18" s="152">
        <v>1</v>
      </c>
      <c r="C18" s="149">
        <f t="array" ref="C18">LARGE((Meldeformular!$Z$10:$Z$109=G18)*Meldeformular!$A$10:$A$109,$U$6)</f>
        <v>0</v>
      </c>
      <c r="D18" s="150" t="str">
        <f>IF(C18&gt;0,VLOOKUP(C18,Meldeformular!$A$10:$AG$109,2),"")</f>
        <v/>
      </c>
      <c r="E18" s="151" t="str">
        <f>IF(C18&gt;0,VLOOKUP(C18,Meldeformular!$A$10:$AG$109,3),"")</f>
        <v/>
      </c>
      <c r="F18" s="151" t="str">
        <f>IF(C18&gt;0,VLOOKUP(C18,Meldeformular!$A$10:$AG$109,6),"")</f>
        <v/>
      </c>
      <c r="G18" s="136">
        <v>5</v>
      </c>
      <c r="I18" s="152">
        <v>1</v>
      </c>
      <c r="J18" s="149">
        <f t="array" ref="J18">LARGE((Meldeformular!$Z$10:$Z$109=N18)*Meldeformular!$A$10:$A$109,$U$6)</f>
        <v>0</v>
      </c>
      <c r="K18" s="150" t="str">
        <f>IF(J18&gt;0,VLOOKUP(J18,Meldeformular!$A$10:$AG$109,2),"")</f>
        <v/>
      </c>
      <c r="L18" s="151" t="str">
        <f>IF(J18&gt;0,VLOOKUP(J18,Meldeformular!$A$10:$AG$109,3),"")</f>
        <v/>
      </c>
      <c r="M18" s="151" t="str">
        <f>IF(J18&gt;0,VLOOKUP(J18,Meldeformular!$A$10:$AG$109,6),"")</f>
        <v/>
      </c>
      <c r="N18" s="138">
        <v>6</v>
      </c>
    </row>
    <row r="19" spans="1:14" ht="16.5" customHeight="1" thickBot="1" x14ac:dyDescent="0.25">
      <c r="B19" s="152">
        <v>2</v>
      </c>
      <c r="C19" s="149">
        <f t="array" ref="C19">LARGE((Meldeformular!$Z$10:$Z$109=G18)*Meldeformular!$A$10:$A$109,$U$7)</f>
        <v>0</v>
      </c>
      <c r="D19" s="150" t="str">
        <f>IF(C19&gt;0,VLOOKUP(C19,Meldeformular!$A$10:$AG$109,2),"")</f>
        <v/>
      </c>
      <c r="E19" s="151" t="str">
        <f>IF(C19&gt;0,VLOOKUP(C19,Meldeformular!$A$10:$AG$109,3),"")</f>
        <v/>
      </c>
      <c r="F19" s="151" t="str">
        <f>IF(C19&gt;0,VLOOKUP(C19,Meldeformular!$A$10:$AG$109,6),"")</f>
        <v/>
      </c>
      <c r="I19" s="152">
        <v>2</v>
      </c>
      <c r="J19" s="149">
        <f t="array" ref="J19">LARGE((Meldeformular!$Z$10:$Z$109=N18)*Meldeformular!$A$10:$A$109,$U$7)</f>
        <v>0</v>
      </c>
      <c r="K19" s="150" t="str">
        <f>IF(J19&gt;0,VLOOKUP(J19,Meldeformular!$A$10:$AG$109,2),"")</f>
        <v/>
      </c>
      <c r="L19" s="151" t="str">
        <f>IF(J19&gt;0,VLOOKUP(J19,Meldeformular!$A$10:$AG$109,3),"")</f>
        <v/>
      </c>
      <c r="M19" s="151" t="str">
        <f>IF(J19&gt;0,VLOOKUP(J19,Meldeformular!$A$10:$AG$109,6),"")</f>
        <v/>
      </c>
    </row>
    <row r="20" spans="1:14" ht="15.75" thickBot="1" x14ac:dyDescent="0.25"/>
    <row r="21" spans="1:14" ht="16.5" customHeight="1" thickBot="1" x14ac:dyDescent="0.25">
      <c r="A21">
        <v>7</v>
      </c>
      <c r="B21" s="290" t="s">
        <v>132</v>
      </c>
      <c r="C21" s="291"/>
      <c r="D21" s="292" t="s">
        <v>125</v>
      </c>
      <c r="E21" s="293"/>
      <c r="F21" s="294"/>
      <c r="H21" s="137">
        <v>8</v>
      </c>
      <c r="I21" s="290" t="s">
        <v>133</v>
      </c>
      <c r="J21" s="291"/>
      <c r="K21" s="292" t="s">
        <v>125</v>
      </c>
      <c r="L21" s="293"/>
      <c r="M21" s="294"/>
    </row>
    <row r="22" spans="1:14" ht="16.5" customHeight="1" thickBot="1" x14ac:dyDescent="0.25">
      <c r="B22" s="145" t="s">
        <v>127</v>
      </c>
      <c r="C22" s="140"/>
      <c r="D22" s="146" t="s">
        <v>36</v>
      </c>
      <c r="E22" s="147" t="s">
        <v>37</v>
      </c>
      <c r="F22" s="147" t="s">
        <v>40</v>
      </c>
      <c r="G22" s="143"/>
      <c r="H22" s="144"/>
      <c r="I22" s="145" t="s">
        <v>127</v>
      </c>
      <c r="J22" s="140"/>
      <c r="K22" s="146" t="s">
        <v>36</v>
      </c>
      <c r="L22" s="147" t="s">
        <v>37</v>
      </c>
      <c r="M22" s="147" t="s">
        <v>40</v>
      </c>
    </row>
    <row r="23" spans="1:14" ht="16.5" customHeight="1" thickBot="1" x14ac:dyDescent="0.25">
      <c r="B23" s="152">
        <v>1</v>
      </c>
      <c r="C23" s="149">
        <f t="array" ref="C23">LARGE((Meldeformular!$Z$10:$Z$109=G23)*Meldeformular!$A$10:$A$109,$U$6)</f>
        <v>0</v>
      </c>
      <c r="D23" s="150" t="str">
        <f>IF(C23&gt;0,VLOOKUP(C23,Meldeformular!$A$10:$AG$109,2),"")</f>
        <v/>
      </c>
      <c r="E23" s="151" t="str">
        <f>IF(C23&gt;0,VLOOKUP(C23,Meldeformular!$A$10:$AG$109,3),"")</f>
        <v/>
      </c>
      <c r="F23" s="151" t="str">
        <f>IF(C23&gt;0,VLOOKUP(C23,Meldeformular!$A$10:$AG$109,6),"")</f>
        <v/>
      </c>
      <c r="G23" s="136">
        <v>7</v>
      </c>
      <c r="I23" s="152">
        <v>1</v>
      </c>
      <c r="J23" s="149">
        <f t="array" ref="J23">LARGE((Meldeformular!$Z$10:$Z$109=N23)*Meldeformular!$A$10:$A$109,$U$6)</f>
        <v>0</v>
      </c>
      <c r="K23" s="150" t="str">
        <f>IF(J23&gt;0,VLOOKUP(J23,Meldeformular!$A$10:$AG$109,2),"")</f>
        <v/>
      </c>
      <c r="L23" s="151" t="str">
        <f>IF(J23&gt;0,VLOOKUP(J23,Meldeformular!$A$10:$AG$109,3),"")</f>
        <v/>
      </c>
      <c r="M23" s="151" t="str">
        <f>IF(J23&gt;0,VLOOKUP(J23,Meldeformular!$A$10:$AG$109,6),"")</f>
        <v/>
      </c>
      <c r="N23" s="138">
        <v>8</v>
      </c>
    </row>
    <row r="24" spans="1:14" ht="16.5" customHeight="1" thickBot="1" x14ac:dyDescent="0.25">
      <c r="B24" s="152">
        <v>2</v>
      </c>
      <c r="C24" s="149">
        <f t="array" ref="C24">LARGE((Meldeformular!$Z$10:$Z$109=G23)*Meldeformular!$A$10:$A$109,$U$7)</f>
        <v>0</v>
      </c>
      <c r="D24" s="150" t="str">
        <f>IF(C24&gt;0,VLOOKUP(C24,Meldeformular!$A$10:$AG$109,2),"")</f>
        <v/>
      </c>
      <c r="E24" s="151" t="str">
        <f>IF(C24&gt;0,VLOOKUP(C24,Meldeformular!$A$10:$AG$109,3),"")</f>
        <v/>
      </c>
      <c r="F24" s="151" t="str">
        <f>IF(C24&gt;0,VLOOKUP(C24,Meldeformular!$A$10:$AG$109,6),"")</f>
        <v/>
      </c>
      <c r="I24" s="152">
        <v>2</v>
      </c>
      <c r="J24" s="149">
        <f t="array" ref="J24">LARGE((Meldeformular!$Z$10:$Z$109=N23)*Meldeformular!$A$10:$A$109,$U$7)</f>
        <v>0</v>
      </c>
      <c r="K24" s="150" t="str">
        <f>IF(J24&gt;0,VLOOKUP(J24,Meldeformular!$A$10:$AG$109,2),"")</f>
        <v/>
      </c>
      <c r="L24" s="151" t="str">
        <f>IF(J24&gt;0,VLOOKUP(J24,Meldeformular!$A$10:$AG$109,3),"")</f>
        <v/>
      </c>
      <c r="M24" s="151" t="str">
        <f>IF(J24&gt;0,VLOOKUP(J24,Meldeformular!$A$10:$AG$109,6),"")</f>
        <v/>
      </c>
    </row>
    <row r="25" spans="1:14" ht="15.75" thickBot="1" x14ac:dyDescent="0.25"/>
    <row r="26" spans="1:14" ht="16.5" customHeight="1" thickBot="1" x14ac:dyDescent="0.25">
      <c r="A26">
        <v>9</v>
      </c>
      <c r="B26" s="290" t="s">
        <v>134</v>
      </c>
      <c r="C26" s="291"/>
      <c r="D26" s="292" t="s">
        <v>125</v>
      </c>
      <c r="E26" s="293"/>
      <c r="F26" s="294"/>
      <c r="H26" s="137">
        <v>10</v>
      </c>
      <c r="I26" s="290" t="s">
        <v>135</v>
      </c>
      <c r="J26" s="291"/>
      <c r="K26" s="292" t="s">
        <v>125</v>
      </c>
      <c r="L26" s="293"/>
      <c r="M26" s="294"/>
    </row>
    <row r="27" spans="1:14" ht="16.5" customHeight="1" thickBot="1" x14ac:dyDescent="0.25">
      <c r="B27" s="145" t="s">
        <v>127</v>
      </c>
      <c r="C27" s="140"/>
      <c r="D27" s="146" t="s">
        <v>36</v>
      </c>
      <c r="E27" s="147" t="s">
        <v>37</v>
      </c>
      <c r="F27" s="147" t="s">
        <v>40</v>
      </c>
      <c r="G27" s="143"/>
      <c r="H27" s="144"/>
      <c r="I27" s="145" t="s">
        <v>127</v>
      </c>
      <c r="J27" s="140"/>
      <c r="K27" s="146" t="s">
        <v>36</v>
      </c>
      <c r="L27" s="147" t="s">
        <v>37</v>
      </c>
      <c r="M27" s="147" t="s">
        <v>40</v>
      </c>
    </row>
    <row r="28" spans="1:14" ht="16.5" customHeight="1" thickBot="1" x14ac:dyDescent="0.25">
      <c r="B28" s="152">
        <v>1</v>
      </c>
      <c r="C28" s="149">
        <f t="array" ref="C28">LARGE((Meldeformular!$Z$10:$Z$109=G28)*Meldeformular!$A$10:$A$109,$U$6)</f>
        <v>0</v>
      </c>
      <c r="D28" s="150" t="str">
        <f>IF(C28&gt;0,VLOOKUP(C28,Meldeformular!$A$10:$AG$109,2),"")</f>
        <v/>
      </c>
      <c r="E28" s="151" t="str">
        <f>IF(C28&gt;0,VLOOKUP(C28,Meldeformular!$A$10:$AG$109,3),"")</f>
        <v/>
      </c>
      <c r="F28" s="151" t="str">
        <f>IF(C28&gt;0,VLOOKUP(C28,Meldeformular!$A$10:$AG$109,6),"")</f>
        <v/>
      </c>
      <c r="G28" s="136">
        <v>9</v>
      </c>
      <c r="I28" s="152">
        <v>1</v>
      </c>
      <c r="J28" s="149">
        <f t="array" ref="J28">LARGE((Meldeformular!$Z$10:$Z$109=N28)*Meldeformular!$A$10:$A$109,$U$6)</f>
        <v>0</v>
      </c>
      <c r="K28" s="150" t="str">
        <f>IF(J28&gt;0,VLOOKUP(J28,Meldeformular!$A$10:$AG$109,2),"")</f>
        <v/>
      </c>
      <c r="L28" s="151" t="str">
        <f>IF(J28&gt;0,VLOOKUP(J28,Meldeformular!$A$10:$AG$109,3),"")</f>
        <v/>
      </c>
      <c r="M28" s="151" t="str">
        <f>IF(J28&gt;0,VLOOKUP(J28,Meldeformular!$A$10:$AG$109,6),"")</f>
        <v/>
      </c>
      <c r="N28" s="138">
        <v>10</v>
      </c>
    </row>
    <row r="29" spans="1:14" ht="16.5" customHeight="1" thickBot="1" x14ac:dyDescent="0.25">
      <c r="B29" s="152">
        <v>2</v>
      </c>
      <c r="C29" s="149">
        <f t="array" ref="C29">LARGE((Meldeformular!$Z$10:$Z$109=G28)*Meldeformular!$A$10:$A$109,$U$7)</f>
        <v>0</v>
      </c>
      <c r="D29" s="150" t="str">
        <f>IF(C29&gt;0,VLOOKUP(C29,Meldeformular!$A$10:$AG$109,2),"")</f>
        <v/>
      </c>
      <c r="E29" s="151" t="str">
        <f>IF(C29&gt;0,VLOOKUP(C29,Meldeformular!$A$10:$AG$109,3),"")</f>
        <v/>
      </c>
      <c r="F29" s="151" t="str">
        <f>IF(C29&gt;0,VLOOKUP(C29,Meldeformular!$A$10:$AG$109,6),"")</f>
        <v/>
      </c>
      <c r="I29" s="152">
        <v>2</v>
      </c>
      <c r="J29" s="149">
        <f t="array" ref="J29">LARGE((Meldeformular!$Z$10:$Z$109=N28)*Meldeformular!$A$10:$A$109,$U$7)</f>
        <v>0</v>
      </c>
      <c r="K29" s="150" t="str">
        <f>IF(J29&gt;0,VLOOKUP(J29,Meldeformular!$A$10:$AG$109,2),"")</f>
        <v/>
      </c>
      <c r="L29" s="151" t="str">
        <f>IF(J29&gt;0,VLOOKUP(J29,Meldeformular!$A$10:$AG$109,3),"")</f>
        <v/>
      </c>
      <c r="M29" s="151" t="str">
        <f>IF(J29&gt;0,VLOOKUP(J29,Meldeformular!$A$10:$AG$109,6),"")</f>
        <v/>
      </c>
    </row>
    <row r="30" spans="1:14" ht="15.75" thickBot="1" x14ac:dyDescent="0.25">
      <c r="I30" s="153"/>
      <c r="J30" s="153"/>
    </row>
    <row r="31" spans="1:14" ht="16.5" customHeight="1" thickBot="1" x14ac:dyDescent="0.25">
      <c r="A31">
        <v>11</v>
      </c>
      <c r="B31" s="290" t="s">
        <v>136</v>
      </c>
      <c r="C31" s="291"/>
      <c r="D31" s="292" t="s">
        <v>125</v>
      </c>
      <c r="E31" s="293"/>
      <c r="F31" s="294"/>
      <c r="H31" s="137">
        <v>12</v>
      </c>
      <c r="I31" s="290" t="s">
        <v>137</v>
      </c>
      <c r="J31" s="291"/>
      <c r="K31" s="292" t="s">
        <v>125</v>
      </c>
      <c r="L31" s="293"/>
      <c r="M31" s="294"/>
    </row>
    <row r="32" spans="1:14" ht="16.5" customHeight="1" thickBot="1" x14ac:dyDescent="0.25">
      <c r="B32" s="145" t="s">
        <v>127</v>
      </c>
      <c r="C32" s="140"/>
      <c r="D32" s="146" t="s">
        <v>36</v>
      </c>
      <c r="E32" s="147" t="s">
        <v>37</v>
      </c>
      <c r="F32" s="147" t="s">
        <v>40</v>
      </c>
      <c r="G32" s="143"/>
      <c r="H32" s="144"/>
      <c r="I32" s="145" t="s">
        <v>127</v>
      </c>
      <c r="J32" s="140"/>
      <c r="K32" s="146" t="s">
        <v>36</v>
      </c>
      <c r="L32" s="147" t="s">
        <v>37</v>
      </c>
      <c r="M32" s="147" t="s">
        <v>40</v>
      </c>
    </row>
    <row r="33" spans="1:15" ht="16.5" customHeight="1" thickBot="1" x14ac:dyDescent="0.25">
      <c r="B33" s="152">
        <v>1</v>
      </c>
      <c r="C33" s="149">
        <f t="array" ref="C33">LARGE((Meldeformular!$Z$10:$Z$109=G33)*Meldeformular!$A$10:$A$109,$U$6)</f>
        <v>0</v>
      </c>
      <c r="D33" s="150" t="str">
        <f>IF(C33&gt;0,VLOOKUP(C33,Meldeformular!$A$10:$AG$109,2),"")</f>
        <v/>
      </c>
      <c r="E33" s="151" t="str">
        <f>IF(C33&gt;0,VLOOKUP(C33,Meldeformular!$A$10:$AG$109,3),"")</f>
        <v/>
      </c>
      <c r="F33" s="151" t="str">
        <f>IF(C33&gt;0,VLOOKUP(C33,Meldeformular!$A$10:$AG$109,6),"")</f>
        <v/>
      </c>
      <c r="G33" s="136">
        <v>11</v>
      </c>
      <c r="I33" s="152">
        <v>1</v>
      </c>
      <c r="J33" s="149">
        <f t="array" ref="J33">LARGE((Meldeformular!$Z$10:$Z$109=N33)*Meldeformular!$A$10:$A$109,$U$6)</f>
        <v>0</v>
      </c>
      <c r="K33" s="150" t="str">
        <f>IF(J33&gt;0,VLOOKUP(J33,Meldeformular!$A$10:$AG$109,2),"")</f>
        <v/>
      </c>
      <c r="L33" s="151" t="str">
        <f>IF(J33&gt;0,VLOOKUP(J33,Meldeformular!$A$10:$AG$109,3),"")</f>
        <v/>
      </c>
      <c r="M33" s="151" t="str">
        <f>IF(J33&gt;0,VLOOKUP(J33,Meldeformular!$A$10:$AG$109,6),"")</f>
        <v/>
      </c>
      <c r="N33" s="138">
        <v>12</v>
      </c>
    </row>
    <row r="34" spans="1:15" ht="16.5" customHeight="1" thickBot="1" x14ac:dyDescent="0.25">
      <c r="B34" s="152">
        <v>2</v>
      </c>
      <c r="C34" s="149">
        <f t="array" ref="C34">LARGE((Meldeformular!$Z$10:$Z$109=G33)*Meldeformular!$A$10:$A$109,$U$7)</f>
        <v>0</v>
      </c>
      <c r="D34" s="150" t="str">
        <f>IF(C34&gt;0,VLOOKUP(C34,Meldeformular!$A$10:$AG$109,2),"")</f>
        <v/>
      </c>
      <c r="E34" s="151" t="str">
        <f>IF(C34&gt;0,VLOOKUP(C34,Meldeformular!$A$10:$AG$109,3),"")</f>
        <v/>
      </c>
      <c r="F34" s="151" t="str">
        <f>IF(C34&gt;0,VLOOKUP(C34,Meldeformular!$A$10:$AG$109,6),"")</f>
        <v/>
      </c>
      <c r="I34" s="152">
        <v>2</v>
      </c>
      <c r="J34" s="149">
        <f t="array" ref="J34">LARGE((Meldeformular!$Z$10:$Z$109=N33)*Meldeformular!$A$10:$A$109,$U$7)</f>
        <v>0</v>
      </c>
      <c r="K34" s="150" t="str">
        <f>IF(J34&gt;0,VLOOKUP(J34,Meldeformular!$A$10:$AG$109,2),"")</f>
        <v/>
      </c>
      <c r="L34" s="151" t="str">
        <f>IF(J34&gt;0,VLOOKUP(J34,Meldeformular!$A$10:$AG$109,3),"")</f>
        <v/>
      </c>
      <c r="M34" s="151" t="str">
        <f>IF(J34&gt;0,VLOOKUP(J34,Meldeformular!$A$10:$AG$109,6),"")</f>
        <v/>
      </c>
    </row>
    <row r="35" spans="1:15" ht="15.75" thickBot="1" x14ac:dyDescent="0.25"/>
    <row r="36" spans="1:15" ht="15.75" thickBot="1" x14ac:dyDescent="0.25">
      <c r="A36">
        <v>13</v>
      </c>
      <c r="B36" s="290" t="s">
        <v>138</v>
      </c>
      <c r="C36" s="291"/>
      <c r="D36" s="292" t="s">
        <v>125</v>
      </c>
      <c r="E36" s="293"/>
      <c r="F36" s="294"/>
      <c r="H36" s="137">
        <v>14</v>
      </c>
      <c r="I36" s="290" t="s">
        <v>139</v>
      </c>
      <c r="J36" s="291"/>
      <c r="K36" s="292" t="s">
        <v>125</v>
      </c>
      <c r="L36" s="293"/>
      <c r="M36" s="294"/>
    </row>
    <row r="37" spans="1:15" ht="15.75" thickBot="1" x14ac:dyDescent="0.25">
      <c r="B37" s="145" t="s">
        <v>127</v>
      </c>
      <c r="C37" s="140"/>
      <c r="D37" s="146" t="s">
        <v>36</v>
      </c>
      <c r="E37" s="147" t="s">
        <v>37</v>
      </c>
      <c r="F37" s="147" t="s">
        <v>40</v>
      </c>
      <c r="G37" s="143"/>
      <c r="H37" s="144"/>
      <c r="I37" s="145" t="s">
        <v>127</v>
      </c>
      <c r="J37" s="140"/>
      <c r="K37" s="146" t="s">
        <v>36</v>
      </c>
      <c r="L37" s="147" t="s">
        <v>37</v>
      </c>
      <c r="M37" s="147" t="s">
        <v>40</v>
      </c>
    </row>
    <row r="38" spans="1:15" ht="15.75" thickBot="1" x14ac:dyDescent="0.25">
      <c r="B38" s="152">
        <v>1</v>
      </c>
      <c r="C38" s="149">
        <f t="array" ref="C38">LARGE((Meldeformular!$Z$10:$Z$109=G38)*Meldeformular!$A$10:$A$109,$U$6)</f>
        <v>0</v>
      </c>
      <c r="D38" s="150" t="str">
        <f>IF(C38&gt;0,VLOOKUP(C38,Meldeformular!$A$10:$AG$109,2),"")</f>
        <v/>
      </c>
      <c r="E38" s="151" t="str">
        <f>IF(C38&gt;0,VLOOKUP(C38,Meldeformular!$A$10:$AG$109,3),"")</f>
        <v/>
      </c>
      <c r="F38" s="151" t="str">
        <f>IF(C38&gt;0,VLOOKUP(C38,Meldeformular!$A$10:$AG$109,6),"")</f>
        <v/>
      </c>
      <c r="G38" s="136">
        <v>13</v>
      </c>
      <c r="I38" s="152">
        <v>1</v>
      </c>
      <c r="J38" s="149">
        <f t="array" ref="J38">LARGE((Meldeformular!$Z$10:$Z$109=N38)*Meldeformular!$A$10:$A$109,$U$6)</f>
        <v>0</v>
      </c>
      <c r="K38" s="150" t="str">
        <f>IF(J38&gt;0,VLOOKUP(J38,Meldeformular!$A$10:$AG$109,2),"")</f>
        <v/>
      </c>
      <c r="L38" s="151" t="str">
        <f>IF(J38&gt;0,VLOOKUP(J38,Meldeformular!$A$10:$AG$109,3),"")</f>
        <v/>
      </c>
      <c r="M38" s="151" t="str">
        <f>IF(J38&gt;0,VLOOKUP(J38,Meldeformular!$A$10:$AG$109,6),"")</f>
        <v/>
      </c>
      <c r="N38" s="138">
        <v>14</v>
      </c>
    </row>
    <row r="39" spans="1:15" ht="15.75" thickBot="1" x14ac:dyDescent="0.25">
      <c r="B39" s="152">
        <v>2</v>
      </c>
      <c r="C39" s="149">
        <f t="array" ref="C39">LARGE((Meldeformular!$Z$10:$Z$109=G38)*Meldeformular!$A$10:$A$109,$U$7)</f>
        <v>0</v>
      </c>
      <c r="D39" s="150" t="str">
        <f>IF(C39&gt;0,VLOOKUP(C39,Meldeformular!$A$10:$AG$109,2),"")</f>
        <v/>
      </c>
      <c r="E39" s="151" t="str">
        <f>IF(C39&gt;0,VLOOKUP(C39,Meldeformular!$A$10:$AG$109,3),"")</f>
        <v/>
      </c>
      <c r="F39" s="151" t="str">
        <f>IF(C39&gt;0,VLOOKUP(C39,Meldeformular!$A$10:$AG$109,6),"")</f>
        <v/>
      </c>
      <c r="I39" s="152">
        <v>2</v>
      </c>
      <c r="J39" s="149">
        <f t="array" ref="J39">LARGE((Meldeformular!$Z$10:$Z$109=N38)*Meldeformular!$A$10:$A$109,$U$7)</f>
        <v>0</v>
      </c>
      <c r="K39" s="150" t="str">
        <f>IF(J39&gt;0,VLOOKUP(J39,Meldeformular!$A$10:$AG$109,2),"")</f>
        <v/>
      </c>
      <c r="L39" s="151" t="str">
        <f>IF(J39&gt;0,VLOOKUP(J39,Meldeformular!$A$10:$AG$109,3),"")</f>
        <v/>
      </c>
      <c r="M39" s="151" t="str">
        <f>IF(J39&gt;0,VLOOKUP(J39,Meldeformular!$A$10:$AG$109,6),"")</f>
        <v/>
      </c>
      <c r="O39" s="154"/>
    </row>
    <row r="40" spans="1:15" ht="15.75" thickBot="1" x14ac:dyDescent="0.25"/>
    <row r="41" spans="1:15" ht="15.75" thickBot="1" x14ac:dyDescent="0.25">
      <c r="A41">
        <v>15</v>
      </c>
      <c r="B41" s="290" t="s">
        <v>140</v>
      </c>
      <c r="C41" s="291"/>
      <c r="D41" s="292" t="s">
        <v>125</v>
      </c>
      <c r="E41" s="293"/>
      <c r="F41" s="294"/>
      <c r="H41" s="137">
        <v>16</v>
      </c>
      <c r="I41" s="290" t="s">
        <v>141</v>
      </c>
      <c r="J41" s="291"/>
      <c r="K41" s="292" t="s">
        <v>125</v>
      </c>
      <c r="L41" s="293"/>
      <c r="M41" s="294"/>
    </row>
    <row r="42" spans="1:15" ht="15.75" thickBot="1" x14ac:dyDescent="0.25">
      <c r="B42" s="145" t="s">
        <v>127</v>
      </c>
      <c r="C42" s="140"/>
      <c r="D42" s="146" t="s">
        <v>36</v>
      </c>
      <c r="E42" s="147" t="s">
        <v>37</v>
      </c>
      <c r="F42" s="147" t="s">
        <v>40</v>
      </c>
      <c r="G42" s="143"/>
      <c r="H42" s="144"/>
      <c r="I42" s="145" t="s">
        <v>127</v>
      </c>
      <c r="J42" s="140"/>
      <c r="K42" s="146" t="s">
        <v>36</v>
      </c>
      <c r="L42" s="147" t="s">
        <v>37</v>
      </c>
      <c r="M42" s="147" t="s">
        <v>40</v>
      </c>
    </row>
    <row r="43" spans="1:15" ht="15.75" thickBot="1" x14ac:dyDescent="0.25">
      <c r="B43" s="152">
        <v>1</v>
      </c>
      <c r="C43" s="149">
        <f t="array" ref="C43">LARGE((Meldeformular!$Z$10:$Z$109=G43)*Meldeformular!$A$10:$A$109,$U$6)</f>
        <v>0</v>
      </c>
      <c r="D43" s="150" t="str">
        <f>IF(C43&gt;0,VLOOKUP(C43,Meldeformular!$A$10:$AG$109,2),"")</f>
        <v/>
      </c>
      <c r="E43" s="151" t="str">
        <f>IF(C43&gt;0,VLOOKUP(C43,Meldeformular!$A$10:$AG$109,3),"")</f>
        <v/>
      </c>
      <c r="F43" s="151" t="str">
        <f>IF(C43&gt;0,VLOOKUP(C43,Meldeformular!$A$10:$AG$109,6),"")</f>
        <v/>
      </c>
      <c r="G43" s="136">
        <v>15</v>
      </c>
      <c r="I43" s="152">
        <v>1</v>
      </c>
      <c r="J43" s="149">
        <f t="array" ref="J43">LARGE((Meldeformular!$Z$10:$Z$109=N43)*Meldeformular!$A$10:$A$109,$U$6)</f>
        <v>0</v>
      </c>
      <c r="K43" s="150" t="str">
        <f>IF(J43&gt;0,VLOOKUP(J43,Meldeformular!$A$10:$AG$109,2),"")</f>
        <v/>
      </c>
      <c r="L43" s="151" t="str">
        <f>IF(J43&gt;0,VLOOKUP(J43,Meldeformular!$A$10:$AG$109,3),"")</f>
        <v/>
      </c>
      <c r="M43" s="151" t="str">
        <f>IF(J43&gt;0,VLOOKUP(J43,Meldeformular!$A$10:$AG$109,6),"")</f>
        <v/>
      </c>
      <c r="N43" s="138">
        <v>16</v>
      </c>
    </row>
    <row r="44" spans="1:15" ht="15.75" thickBot="1" x14ac:dyDescent="0.25">
      <c r="B44" s="152">
        <v>2</v>
      </c>
      <c r="C44" s="149">
        <f t="array" ref="C44">LARGE((Meldeformular!$Z$10:$Z$109=G43)*Meldeformular!$A$10:$A$109,$U$7)</f>
        <v>0</v>
      </c>
      <c r="D44" s="150" t="str">
        <f>IF(C44&gt;0,VLOOKUP(C44,Meldeformular!$A$10:$AG$109,2),"")</f>
        <v/>
      </c>
      <c r="E44" s="151" t="str">
        <f>IF(C44&gt;0,VLOOKUP(C44,Meldeformular!$A$10:$AG$109,3),"")</f>
        <v/>
      </c>
      <c r="F44" s="151" t="str">
        <f>IF(C44&gt;0,VLOOKUP(C44,Meldeformular!$A$10:$AG$109,6),"")</f>
        <v/>
      </c>
      <c r="I44" s="152">
        <v>2</v>
      </c>
      <c r="J44" s="149">
        <f t="array" ref="J44">LARGE((Meldeformular!$Z$10:$Z$109=N43)*Meldeformular!$A$10:$A$109,$U$7)</f>
        <v>0</v>
      </c>
      <c r="K44" s="150" t="str">
        <f>IF(J44&gt;0,VLOOKUP(J44,Meldeformular!$A$10:$AG$109,2),"")</f>
        <v/>
      </c>
      <c r="L44" s="151" t="str">
        <f>IF(J44&gt;0,VLOOKUP(J44,Meldeformular!$A$10:$AG$109,3),"")</f>
        <v/>
      </c>
      <c r="M44" s="151" t="str">
        <f>IF(J44&gt;0,VLOOKUP(J44,Meldeformular!$A$10:$AG$109,6),"")</f>
        <v/>
      </c>
    </row>
    <row r="45" spans="1:15" ht="15.75" thickBot="1" x14ac:dyDescent="0.25"/>
    <row r="46" spans="1:15" ht="15.75" thickBot="1" x14ac:dyDescent="0.25">
      <c r="A46">
        <v>17</v>
      </c>
      <c r="B46" s="290" t="s">
        <v>142</v>
      </c>
      <c r="C46" s="291"/>
      <c r="D46" s="292" t="s">
        <v>125</v>
      </c>
      <c r="E46" s="293"/>
      <c r="F46" s="294"/>
      <c r="H46" s="137">
        <v>18</v>
      </c>
      <c r="I46" s="290" t="s">
        <v>143</v>
      </c>
      <c r="J46" s="291"/>
      <c r="K46" s="292" t="s">
        <v>125</v>
      </c>
      <c r="L46" s="293"/>
      <c r="M46" s="294"/>
    </row>
    <row r="47" spans="1:15" ht="15.75" thickBot="1" x14ac:dyDescent="0.25">
      <c r="B47" s="145" t="s">
        <v>127</v>
      </c>
      <c r="C47" s="140"/>
      <c r="D47" s="146" t="s">
        <v>36</v>
      </c>
      <c r="E47" s="147" t="s">
        <v>37</v>
      </c>
      <c r="F47" s="147" t="s">
        <v>40</v>
      </c>
      <c r="G47" s="143"/>
      <c r="H47" s="144"/>
      <c r="I47" s="145" t="s">
        <v>127</v>
      </c>
      <c r="J47" s="140"/>
      <c r="K47" s="146" t="s">
        <v>36</v>
      </c>
      <c r="L47" s="147" t="s">
        <v>37</v>
      </c>
      <c r="M47" s="147" t="s">
        <v>40</v>
      </c>
    </row>
    <row r="48" spans="1:15" ht="15.75" thickBot="1" x14ac:dyDescent="0.25">
      <c r="B48" s="152">
        <v>1</v>
      </c>
      <c r="C48" s="149">
        <f t="array" ref="C48">LARGE((Meldeformular!$Z$10:$Z$109=G48)*Meldeformular!$A$10:$A$109,$U$6)</f>
        <v>0</v>
      </c>
      <c r="D48" s="150" t="str">
        <f>IF(C48&gt;0,VLOOKUP(C48,Meldeformular!$A$10:$AG$109,2),"")</f>
        <v/>
      </c>
      <c r="E48" s="151" t="str">
        <f>IF(C48&gt;0,VLOOKUP(C48,Meldeformular!$A$10:$AG$109,3),"")</f>
        <v/>
      </c>
      <c r="F48" s="151" t="str">
        <f>IF(C48&gt;0,VLOOKUP(C48,Meldeformular!$A$10:$AG$109,6),"")</f>
        <v/>
      </c>
      <c r="G48" s="136">
        <v>17</v>
      </c>
      <c r="I48" s="152">
        <v>1</v>
      </c>
      <c r="J48" s="149">
        <f t="array" ref="J48">LARGE((Meldeformular!$Z$10:$Z$109=N48)*Meldeformular!$A$10:$A$109,$U$6)</f>
        <v>0</v>
      </c>
      <c r="K48" s="150" t="str">
        <f>IF(J48&gt;0,VLOOKUP(J48,Meldeformular!$A$10:$AG$109,2),"")</f>
        <v/>
      </c>
      <c r="L48" s="151" t="str">
        <f>IF(J48&gt;0,VLOOKUP(J48,Meldeformular!$A$10:$AG$109,3),"")</f>
        <v/>
      </c>
      <c r="M48" s="151" t="str">
        <f>IF(J48&gt;0,VLOOKUP(J48,Meldeformular!$A$10:$AG$109,6),"")</f>
        <v/>
      </c>
      <c r="N48" s="138">
        <v>18</v>
      </c>
    </row>
    <row r="49" spans="1:14" ht="15.75" thickBot="1" x14ac:dyDescent="0.25">
      <c r="B49" s="155">
        <v>2</v>
      </c>
      <c r="C49" s="149">
        <f t="array" ref="C49">LARGE((Meldeformular!$Z$10:$Z$109=G48)*Meldeformular!$A$10:$A$109,$U$7)</f>
        <v>0</v>
      </c>
      <c r="D49" s="150" t="str">
        <f>IF(C49&gt;0,VLOOKUP(C49,Meldeformular!$A$10:$AG$109,2),"")</f>
        <v/>
      </c>
      <c r="E49" s="151" t="str">
        <f>IF(C49&gt;0,VLOOKUP(C49,Meldeformular!$A$10:$AG$109,3),"")</f>
        <v/>
      </c>
      <c r="F49" s="151" t="str">
        <f>IF(C49&gt;0,VLOOKUP(C49,Meldeformular!$A$10:$AG$109,6),"")</f>
        <v/>
      </c>
      <c r="I49" s="152">
        <v>2</v>
      </c>
      <c r="J49" s="149">
        <f t="array" ref="J49">LARGE((Meldeformular!$Z$10:$Z$109=N48)*Meldeformular!$A$10:$A$109,$U$7)</f>
        <v>0</v>
      </c>
      <c r="K49" s="150" t="str">
        <f>IF(J49&gt;0,VLOOKUP(J49,Meldeformular!$A$10:$AG$109,2),"")</f>
        <v/>
      </c>
      <c r="L49" s="151" t="str">
        <f>IF(J49&gt;0,VLOOKUP(J49,Meldeformular!$A$10:$AG$109,3),"")</f>
        <v/>
      </c>
      <c r="M49" s="151" t="str">
        <f>IF(J49&gt;0,VLOOKUP(J49,Meldeformular!$A$10:$AG$109,6),"")</f>
        <v/>
      </c>
    </row>
    <row r="50" spans="1:14" ht="15.75" thickBot="1" x14ac:dyDescent="0.25"/>
    <row r="51" spans="1:14" ht="15.75" thickBot="1" x14ac:dyDescent="0.25">
      <c r="A51">
        <v>19</v>
      </c>
      <c r="B51" s="290" t="s">
        <v>144</v>
      </c>
      <c r="C51" s="291"/>
      <c r="D51" s="292" t="s">
        <v>125</v>
      </c>
      <c r="E51" s="293"/>
      <c r="F51" s="294"/>
      <c r="H51" s="137">
        <v>20</v>
      </c>
      <c r="I51" s="290" t="s">
        <v>145</v>
      </c>
      <c r="J51" s="291"/>
      <c r="K51" s="292" t="s">
        <v>125</v>
      </c>
      <c r="L51" s="293"/>
      <c r="M51" s="294"/>
    </row>
    <row r="52" spans="1:14" ht="15.75" thickBot="1" x14ac:dyDescent="0.25">
      <c r="B52" s="145" t="s">
        <v>127</v>
      </c>
      <c r="C52" s="140"/>
      <c r="D52" s="146" t="s">
        <v>36</v>
      </c>
      <c r="E52" s="147" t="s">
        <v>37</v>
      </c>
      <c r="F52" s="147" t="s">
        <v>40</v>
      </c>
      <c r="G52" s="143"/>
      <c r="H52" s="144"/>
      <c r="I52" s="145" t="s">
        <v>127</v>
      </c>
      <c r="J52" s="140"/>
      <c r="K52" s="146" t="s">
        <v>36</v>
      </c>
      <c r="L52" s="147" t="s">
        <v>37</v>
      </c>
      <c r="M52" s="147" t="s">
        <v>40</v>
      </c>
    </row>
    <row r="53" spans="1:14" ht="15.75" thickBot="1" x14ac:dyDescent="0.25">
      <c r="B53" s="152">
        <v>1</v>
      </c>
      <c r="C53" s="149">
        <f t="array" ref="C53">LARGE((Meldeformular!$Z$10:$Z$109=G53)*Meldeformular!$A$10:$A$109,$U$6)</f>
        <v>0</v>
      </c>
      <c r="D53" s="150" t="str">
        <f>IF(C53&gt;0,VLOOKUP(C53,Meldeformular!$A$10:$AG$109,2),"")</f>
        <v/>
      </c>
      <c r="E53" s="151" t="str">
        <f>IF(C53&gt;0,VLOOKUP(C53,Meldeformular!$A$10:$AG$109,3),"")</f>
        <v/>
      </c>
      <c r="F53" s="151" t="str">
        <f>IF(C53&gt;0,VLOOKUP(C53,Meldeformular!$A$10:$AG$109,6),"")</f>
        <v/>
      </c>
      <c r="G53" s="136">
        <v>19</v>
      </c>
      <c r="I53" s="152">
        <v>1</v>
      </c>
      <c r="J53" s="149">
        <f t="array" ref="J53">LARGE((Meldeformular!$Z$10:$Z$109=N53)*Meldeformular!$A$10:$A$109,$U$6)</f>
        <v>0</v>
      </c>
      <c r="K53" s="150" t="str">
        <f>IF(J53&gt;0,VLOOKUP(J53,Meldeformular!$A$10:$AG$109,2),"")</f>
        <v/>
      </c>
      <c r="L53" s="151" t="str">
        <f>IF(J53&gt;0,VLOOKUP(J53,Meldeformular!$A$10:$AG$109,3),"")</f>
        <v/>
      </c>
      <c r="M53" s="151" t="str">
        <f>IF(J53&gt;0,VLOOKUP(J53,Meldeformular!$A$10:$AG$109,6),"")</f>
        <v/>
      </c>
      <c r="N53" s="138">
        <v>20</v>
      </c>
    </row>
    <row r="54" spans="1:14" ht="15.75" thickBot="1" x14ac:dyDescent="0.25">
      <c r="B54" s="152">
        <v>2</v>
      </c>
      <c r="C54" s="149">
        <f t="array" ref="C54">LARGE((Meldeformular!$Z$10:$Z$109=G53)*Meldeformular!$A$10:$A$109,$U$7)</f>
        <v>0</v>
      </c>
      <c r="D54" s="150" t="str">
        <f>IF(C54&gt;0,VLOOKUP(C54,Meldeformular!$A$10:$AG$109,2),"")</f>
        <v/>
      </c>
      <c r="E54" s="151" t="str">
        <f>IF(C54&gt;0,VLOOKUP(C54,Meldeformular!$A$10:$AG$109,3),"")</f>
        <v/>
      </c>
      <c r="F54" s="151" t="str">
        <f>IF(C54&gt;0,VLOOKUP(C54,Meldeformular!$A$10:$AG$109,6),"")</f>
        <v/>
      </c>
      <c r="I54" s="152">
        <v>2</v>
      </c>
      <c r="J54" s="149">
        <f t="array" ref="J54">LARGE((Meldeformular!$Z$10:$Z$109=N53)*Meldeformular!$A$10:$A$109,$U$7)</f>
        <v>0</v>
      </c>
      <c r="K54" s="150" t="str">
        <f>IF(J54&gt;0,VLOOKUP(J54,Meldeformular!$A$10:$AG$109,2),"")</f>
        <v/>
      </c>
      <c r="L54" s="151" t="str">
        <f>IF(J54&gt;0,VLOOKUP(J54,Meldeformular!$A$10:$AG$109,3),"")</f>
        <v/>
      </c>
      <c r="M54" s="151" t="str">
        <f>IF(J54&gt;0,VLOOKUP(J54,Meldeformular!$A$10:$AG$109,6),"")</f>
        <v/>
      </c>
    </row>
    <row r="55" spans="1:14" ht="15.75" thickBot="1" x14ac:dyDescent="0.25"/>
    <row r="56" spans="1:14" ht="15.75" thickBot="1" x14ac:dyDescent="0.25">
      <c r="A56">
        <v>21</v>
      </c>
      <c r="B56" s="290" t="s">
        <v>146</v>
      </c>
      <c r="C56" s="291"/>
      <c r="D56" s="292" t="s">
        <v>125</v>
      </c>
      <c r="E56" s="293"/>
      <c r="F56" s="294"/>
      <c r="H56" s="137">
        <v>22</v>
      </c>
      <c r="I56" s="290" t="s">
        <v>147</v>
      </c>
      <c r="J56" s="291"/>
      <c r="K56" s="292" t="s">
        <v>125</v>
      </c>
      <c r="L56" s="293"/>
      <c r="M56" s="294"/>
    </row>
    <row r="57" spans="1:14" ht="15.75" thickBot="1" x14ac:dyDescent="0.25">
      <c r="B57" s="145" t="s">
        <v>127</v>
      </c>
      <c r="C57" s="140"/>
      <c r="D57" s="146" t="s">
        <v>36</v>
      </c>
      <c r="E57" s="147" t="s">
        <v>37</v>
      </c>
      <c r="F57" s="147" t="s">
        <v>40</v>
      </c>
      <c r="G57" s="143"/>
      <c r="H57" s="144"/>
      <c r="I57" s="145" t="s">
        <v>127</v>
      </c>
      <c r="J57" s="140"/>
      <c r="K57" s="146" t="s">
        <v>36</v>
      </c>
      <c r="L57" s="147" t="s">
        <v>37</v>
      </c>
      <c r="M57" s="147" t="s">
        <v>40</v>
      </c>
    </row>
    <row r="58" spans="1:14" ht="15.75" thickBot="1" x14ac:dyDescent="0.25">
      <c r="B58" s="152">
        <v>1</v>
      </c>
      <c r="C58" s="149">
        <f t="array" ref="C58">LARGE((Meldeformular!$Z$10:$Z$109=G58)*Meldeformular!$A$10:$A$109,$U$6)</f>
        <v>0</v>
      </c>
      <c r="D58" s="150" t="str">
        <f>IF(C58&gt;0,VLOOKUP(C58,Meldeformular!$A$10:$AG$109,2),"")</f>
        <v/>
      </c>
      <c r="E58" s="151" t="str">
        <f>IF(C58&gt;0,VLOOKUP(C58,Meldeformular!$A$10:$AG$109,3),"")</f>
        <v/>
      </c>
      <c r="F58" s="151" t="str">
        <f>IF(C58&gt;0,VLOOKUP(C58,Meldeformular!$A$10:$AG$109,6),"")</f>
        <v/>
      </c>
      <c r="G58" s="136">
        <v>21</v>
      </c>
      <c r="I58" s="152">
        <v>1</v>
      </c>
      <c r="J58" s="149">
        <f t="array" ref="J58">LARGE((Meldeformular!$Z$10:$Z$109=N58)*Meldeformular!$A$10:$A$109,$U$6)</f>
        <v>0</v>
      </c>
      <c r="K58" s="150" t="str">
        <f>IF(J58&gt;0,VLOOKUP(J58,Meldeformular!$A$10:$AG$109,2),"")</f>
        <v/>
      </c>
      <c r="L58" s="151" t="str">
        <f>IF(J58&gt;0,VLOOKUP(J58,Meldeformular!$A$10:$AG$109,3),"")</f>
        <v/>
      </c>
      <c r="M58" s="151" t="str">
        <f>IF(J58&gt;0,VLOOKUP(J58,Meldeformular!$A$10:$AG$109,6),"")</f>
        <v/>
      </c>
      <c r="N58" s="138">
        <v>22</v>
      </c>
    </row>
    <row r="59" spans="1:14" ht="15.75" thickBot="1" x14ac:dyDescent="0.25">
      <c r="B59" s="152">
        <v>2</v>
      </c>
      <c r="C59" s="149">
        <f t="array" ref="C59">LARGE((Meldeformular!$Z$10:$Z$109=G58)*Meldeformular!$A$10:$A$109,$U$7)</f>
        <v>0</v>
      </c>
      <c r="D59" s="150" t="str">
        <f>IF(C59&gt;0,VLOOKUP(C59,Meldeformular!$A$10:$AG$109,2),"")</f>
        <v/>
      </c>
      <c r="E59" s="151" t="str">
        <f>IF(C59&gt;0,VLOOKUP(C59,Meldeformular!$A$10:$AG$109,3),"")</f>
        <v/>
      </c>
      <c r="F59" s="151" t="str">
        <f>IF(C59&gt;0,VLOOKUP(C59,Meldeformular!$A$10:$AG$109,6),"")</f>
        <v/>
      </c>
      <c r="I59" s="152">
        <v>2</v>
      </c>
      <c r="J59" s="149">
        <f t="array" ref="J59">LARGE((Meldeformular!$Z$10:$Z$109=N58)*Meldeformular!$A$10:$A$109,$U$7)</f>
        <v>0</v>
      </c>
      <c r="K59" s="150" t="str">
        <f>IF(J59&gt;0,VLOOKUP(J59,Meldeformular!$A$10:$AG$109,2),"")</f>
        <v/>
      </c>
      <c r="L59" s="151" t="str">
        <f>IF(J59&gt;0,VLOOKUP(J59,Meldeformular!$A$10:$AG$109,3),"")</f>
        <v/>
      </c>
      <c r="M59" s="151" t="str">
        <f>IF(J59&gt;0,VLOOKUP(J59,Meldeformular!$A$10:$AG$109,6),"")</f>
        <v/>
      </c>
    </row>
    <row r="60" spans="1:14" ht="15.75" thickBot="1" x14ac:dyDescent="0.25">
      <c r="B60" s="153"/>
      <c r="C60" s="153"/>
    </row>
    <row r="61" spans="1:14" ht="15.75" thickBot="1" x14ac:dyDescent="0.25">
      <c r="A61">
        <v>23</v>
      </c>
      <c r="B61" s="290" t="s">
        <v>148</v>
      </c>
      <c r="C61" s="291"/>
      <c r="D61" s="292" t="s">
        <v>125</v>
      </c>
      <c r="E61" s="293"/>
      <c r="F61" s="294"/>
      <c r="H61" s="137">
        <v>24</v>
      </c>
      <c r="I61" s="290" t="s">
        <v>149</v>
      </c>
      <c r="J61" s="291"/>
      <c r="K61" s="292" t="s">
        <v>125</v>
      </c>
      <c r="L61" s="293"/>
      <c r="M61" s="294"/>
    </row>
    <row r="62" spans="1:14" ht="15.75" thickBot="1" x14ac:dyDescent="0.25">
      <c r="B62" s="145" t="s">
        <v>127</v>
      </c>
      <c r="C62" s="140"/>
      <c r="D62" s="146" t="s">
        <v>36</v>
      </c>
      <c r="E62" s="147" t="s">
        <v>37</v>
      </c>
      <c r="F62" s="147" t="s">
        <v>40</v>
      </c>
      <c r="G62" s="143"/>
      <c r="H62" s="144"/>
      <c r="I62" s="145" t="s">
        <v>127</v>
      </c>
      <c r="J62" s="140"/>
      <c r="K62" s="146" t="s">
        <v>36</v>
      </c>
      <c r="L62" s="147" t="s">
        <v>37</v>
      </c>
      <c r="M62" s="147" t="s">
        <v>40</v>
      </c>
    </row>
    <row r="63" spans="1:14" ht="15.75" thickBot="1" x14ac:dyDescent="0.25">
      <c r="B63" s="152">
        <v>1</v>
      </c>
      <c r="C63" s="149">
        <f t="array" ref="C63">LARGE((Meldeformular!$Z$10:$Z$109=G63)*Meldeformular!$A$10:$A$109,$U$6)</f>
        <v>0</v>
      </c>
      <c r="D63" s="150" t="str">
        <f>IF(C63&gt;0,VLOOKUP(C63,Meldeformular!$A$10:$AG$109,2),"")</f>
        <v/>
      </c>
      <c r="E63" s="151" t="str">
        <f>IF(C63&gt;0,VLOOKUP(C63,Meldeformular!$A$10:$AG$109,3),"")</f>
        <v/>
      </c>
      <c r="F63" s="151" t="str">
        <f>IF(C63&gt;0,VLOOKUP(C63,Meldeformular!$A$10:$AG$109,6),"")</f>
        <v/>
      </c>
      <c r="G63" s="136">
        <v>23</v>
      </c>
      <c r="I63" s="152">
        <v>1</v>
      </c>
      <c r="J63" s="149">
        <f t="array" ref="J63">LARGE((Meldeformular!$Z$10:$Z$109=N63)*Meldeformular!$A$10:$A$109,$U$6)</f>
        <v>0</v>
      </c>
      <c r="K63" s="150" t="str">
        <f>IF(J63&gt;0,VLOOKUP(J63,Meldeformular!$A$10:$AG$109,2),"")</f>
        <v/>
      </c>
      <c r="L63" s="151" t="str">
        <f>IF(J63&gt;0,VLOOKUP(J63,Meldeformular!$A$10:$AG$109,3),"")</f>
        <v/>
      </c>
      <c r="M63" s="151" t="str">
        <f>IF(J63&gt;0,VLOOKUP(J63,Meldeformular!$A$10:$AG$109,6),"")</f>
        <v/>
      </c>
      <c r="N63" s="138">
        <v>24</v>
      </c>
    </row>
    <row r="64" spans="1:14" ht="15.75" thickBot="1" x14ac:dyDescent="0.25">
      <c r="B64" s="152">
        <v>2</v>
      </c>
      <c r="C64" s="149">
        <f t="array" ref="C64">LARGE((Meldeformular!$Z$10:$Z$109=G63)*Meldeformular!$A$10:$A$109,$U$7)</f>
        <v>0</v>
      </c>
      <c r="D64" s="150" t="str">
        <f>IF(C64&gt;0,VLOOKUP(C64,Meldeformular!$A$10:$AG$109,2),"")</f>
        <v/>
      </c>
      <c r="E64" s="151" t="str">
        <f>IF(C64&gt;0,VLOOKUP(C64,Meldeformular!$A$10:$AG$109,3),"")</f>
        <v/>
      </c>
      <c r="F64" s="151" t="str">
        <f>IF(C64&gt;0,VLOOKUP(C64,Meldeformular!$A$10:$AG$109,6),"")</f>
        <v/>
      </c>
      <c r="I64" s="152">
        <v>2</v>
      </c>
      <c r="J64" s="149">
        <f t="array" ref="J64">LARGE((Meldeformular!$Z$10:$Z$109=N63)*Meldeformular!$A$10:$A$109,$U$7)</f>
        <v>0</v>
      </c>
      <c r="K64" s="150" t="str">
        <f>IF(J64&gt;0,VLOOKUP(J64,Meldeformular!$A$10:$AG$109,2),"")</f>
        <v/>
      </c>
      <c r="L64" s="151" t="str">
        <f>IF(J64&gt;0,VLOOKUP(J64,Meldeformular!$A$10:$AG$109,3),"")</f>
        <v/>
      </c>
      <c r="M64" s="151" t="str">
        <f>IF(J64&gt;0,VLOOKUP(J64,Meldeformular!$A$10:$AG$109,6),"")</f>
        <v/>
      </c>
    </row>
  </sheetData>
  <sheetProtection selectLockedCells="1"/>
  <mergeCells count="51">
    <mergeCell ref="B1:M1"/>
    <mergeCell ref="B2:M2"/>
    <mergeCell ref="D4:M4"/>
    <mergeCell ref="B6:C6"/>
    <mergeCell ref="D6:F6"/>
    <mergeCell ref="I6:J6"/>
    <mergeCell ref="K6:M6"/>
    <mergeCell ref="B11:C11"/>
    <mergeCell ref="D11:F11"/>
    <mergeCell ref="I11:J11"/>
    <mergeCell ref="K11:M11"/>
    <mergeCell ref="B16:C16"/>
    <mergeCell ref="D16:F16"/>
    <mergeCell ref="I16:J16"/>
    <mergeCell ref="K16:M16"/>
    <mergeCell ref="B21:C21"/>
    <mergeCell ref="D21:F21"/>
    <mergeCell ref="I21:J21"/>
    <mergeCell ref="K21:M21"/>
    <mergeCell ref="B26:C26"/>
    <mergeCell ref="D26:F26"/>
    <mergeCell ref="I26:J26"/>
    <mergeCell ref="K26:M26"/>
    <mergeCell ref="B31:C31"/>
    <mergeCell ref="D31:F31"/>
    <mergeCell ref="I31:J31"/>
    <mergeCell ref="K31:M31"/>
    <mergeCell ref="B36:C36"/>
    <mergeCell ref="D36:F36"/>
    <mergeCell ref="I36:J36"/>
    <mergeCell ref="K36:M36"/>
    <mergeCell ref="B41:C41"/>
    <mergeCell ref="D41:F41"/>
    <mergeCell ref="I41:J41"/>
    <mergeCell ref="K41:M41"/>
    <mergeCell ref="B46:C46"/>
    <mergeCell ref="D46:F46"/>
    <mergeCell ref="I46:J46"/>
    <mergeCell ref="K46:M46"/>
    <mergeCell ref="B61:C61"/>
    <mergeCell ref="D61:F61"/>
    <mergeCell ref="I61:J61"/>
    <mergeCell ref="K61:M61"/>
    <mergeCell ref="B51:C51"/>
    <mergeCell ref="D51:F51"/>
    <mergeCell ref="I51:J51"/>
    <mergeCell ref="K51:M51"/>
    <mergeCell ref="B56:C56"/>
    <mergeCell ref="D56:F56"/>
    <mergeCell ref="I56:J56"/>
    <mergeCell ref="K56:M56"/>
  </mergeCells>
  <dataValidations count="1">
    <dataValidation showDropDown="1" showInputMessage="1" showErrorMessage="1" sqref="J8:M9 J48:M49 C53:F54 J38:M39 C48:F49 J43:M44 C38:F39 J33:M34 J23:M24 J28:M29 J18:M19 C43:F44 J13:M14 C33:F34 C28:F29 C23:F24 C18:F19 C13:F14 C63:F64 C58:F59 J53:M54 J58:M59 C8:F9 J63:M64" xr:uid="{00000000-0002-0000-0500-000000000000}"/>
  </dataValidations>
  <pageMargins left="0.70866141732283472" right="0.70866141732283472" top="0.78740157480314965" bottom="0.78740157480314965" header="0.31496062992125984" footer="0.31496062992125984"/>
  <pageSetup paperSize="9" scale="64" fitToHeight="0" orientation="portrait" r:id="rId1"/>
  <headerFooter>
    <oddFooter>&amp;LBenjamin Fischer&amp;Ctechnik.einrad@gmail.com&amp;R&amp;A / Seite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pageSetUpPr fitToPage="1"/>
  </sheetPr>
  <dimension ref="A1:F106"/>
  <sheetViews>
    <sheetView showGridLines="0" showRowColHeaders="0" workbookViewId="0" xr3:uid="{9B253EF2-77E0-53E3-AE26-4D66ECD923F3}">
      <selection activeCell="E7" sqref="E7"/>
    </sheetView>
  </sheetViews>
  <sheetFormatPr defaultColWidth="10.89453125" defaultRowHeight="15" x14ac:dyDescent="0.2"/>
  <cols>
    <col min="1" max="1" width="13.046875" style="94" customWidth="1"/>
    <col min="2" max="3" width="20.71484375" style="94" customWidth="1"/>
    <col min="4" max="4" width="5.6484375" style="94" customWidth="1"/>
    <col min="5" max="5" width="48.83203125" style="94" customWidth="1"/>
    <col min="6" max="6" width="10.89453125" style="94" hidden="1" customWidth="1"/>
    <col min="7" max="16384" width="10.89453125" style="94"/>
  </cols>
  <sheetData>
    <row r="1" spans="1:6" ht="38.1" customHeight="1" x14ac:dyDescent="0.2">
      <c r="A1" s="274" t="str">
        <f>'allg. Daten'!A1</f>
        <v>11. Deutsche Meisterschaft Freestyle</v>
      </c>
      <c r="B1" s="275"/>
      <c r="C1" s="275"/>
      <c r="D1" s="275"/>
      <c r="E1" s="275"/>
    </row>
    <row r="2" spans="1:6" ht="38.1" customHeight="1" x14ac:dyDescent="0.2">
      <c r="A2" s="281" t="str">
        <f>'allg. Daten'!B2</f>
        <v>17. - 19.05.2019</v>
      </c>
      <c r="B2" s="281"/>
      <c r="C2" s="281"/>
      <c r="D2" s="281"/>
      <c r="E2" s="281"/>
    </row>
    <row r="3" spans="1:6" ht="9.9499999999999993" customHeight="1" x14ac:dyDescent="0.2">
      <c r="A3" s="17"/>
      <c r="B3" s="17"/>
      <c r="C3" s="17"/>
      <c r="D3" s="17"/>
      <c r="E3" s="17"/>
    </row>
    <row r="4" spans="1:6" ht="38.1" customHeight="1" x14ac:dyDescent="0.25">
      <c r="A4" s="125" t="s">
        <v>29</v>
      </c>
      <c r="B4" s="267" t="str">
        <f>'allg. Daten'!C6</f>
        <v>"Vereinsname"</v>
      </c>
      <c r="C4" s="268"/>
      <c r="D4" s="268"/>
      <c r="E4" s="268"/>
    </row>
    <row r="5" spans="1:6" ht="18.75" x14ac:dyDescent="0.2">
      <c r="A5" s="126"/>
      <c r="B5" s="127"/>
      <c r="C5" s="127"/>
      <c r="D5" s="127"/>
      <c r="E5" s="127"/>
    </row>
    <row r="6" spans="1:6" x14ac:dyDescent="0.2">
      <c r="A6" s="29"/>
      <c r="B6" s="30" t="s">
        <v>36</v>
      </c>
      <c r="C6" s="30" t="s">
        <v>37</v>
      </c>
      <c r="D6" s="128" t="s">
        <v>40</v>
      </c>
      <c r="E6" s="128" t="s">
        <v>123</v>
      </c>
      <c r="F6" s="94" t="s">
        <v>96</v>
      </c>
    </row>
    <row r="7" spans="1:6" x14ac:dyDescent="0.2">
      <c r="A7" s="209">
        <f t="array" ref="A7">LARGE((Meldeformular!$AA$10:$AA$109=$F$6)*Meldeformular!$A$10:$A$109,1)</f>
        <v>0</v>
      </c>
      <c r="B7" s="129" t="str">
        <f>IF(A7&gt;0,VLOOKUP(A7,Meldeformular!$A$10:$AG$109,2),"")</f>
        <v/>
      </c>
      <c r="C7" s="129" t="str">
        <f>IF(A7&gt;0,VLOOKUP(A7,Meldeformular!$A$10:$AG$109,3),"")</f>
        <v/>
      </c>
      <c r="D7" s="73" t="str">
        <f>IF(A7&gt;0,VLOOKUP(A7,Meldeformular!$A$10:$AG$109,6),"")</f>
        <v/>
      </c>
      <c r="E7" s="79"/>
    </row>
    <row r="8" spans="1:6" x14ac:dyDescent="0.2">
      <c r="A8" s="209">
        <f t="array" ref="A8">LARGE((Meldeformular!$AA$10:$AA$109=$F$6)*Meldeformular!$A$10:$A$109,2)</f>
        <v>0</v>
      </c>
      <c r="B8" s="129" t="str">
        <f>IF(A8&gt;0,VLOOKUP(A8,Meldeformular!$A$10:$AG$109,2),"")</f>
        <v/>
      </c>
      <c r="C8" s="129" t="str">
        <f>IF(A8&gt;0,VLOOKUP(A8,Meldeformular!$A$10:$AG$109,3),"")</f>
        <v/>
      </c>
      <c r="D8" s="73" t="str">
        <f>IF(A8&gt;0,VLOOKUP(A8,Meldeformular!$A$10:$AG$109,6),"")</f>
        <v/>
      </c>
      <c r="E8" s="79"/>
    </row>
    <row r="9" spans="1:6" x14ac:dyDescent="0.2">
      <c r="A9" s="209">
        <f t="array" ref="A9">LARGE((Meldeformular!$AA$10:$AA$109=$F$6)*Meldeformular!$A$10:$A$109,3)</f>
        <v>0</v>
      </c>
      <c r="B9" s="129" t="str">
        <f>IF(A9&gt;0,VLOOKUP(A9,Meldeformular!$A$10:$AG$109,2),"")</f>
        <v/>
      </c>
      <c r="C9" s="129" t="str">
        <f>IF(A9&gt;0,VLOOKUP(A9,Meldeformular!$A$10:$AG$109,3),"")</f>
        <v/>
      </c>
      <c r="D9" s="73" t="str">
        <f>IF(A9&gt;0,VLOOKUP(A9,Meldeformular!$A$10:$AG$109,6),"")</f>
        <v/>
      </c>
      <c r="E9" s="79"/>
    </row>
    <row r="10" spans="1:6" x14ac:dyDescent="0.2">
      <c r="A10" s="209">
        <f t="array" ref="A10">LARGE((Meldeformular!$AA$10:$AA$109=$F$6)*Meldeformular!$A$10:$A$109,4)</f>
        <v>0</v>
      </c>
      <c r="B10" s="129" t="str">
        <f>IF(A10&gt;0,VLOOKUP(A10,Meldeformular!$A$10:$AG$109,2),"")</f>
        <v/>
      </c>
      <c r="C10" s="129" t="str">
        <f>IF(A10&gt;0,VLOOKUP(A10,Meldeformular!$A$10:$AG$109,3),"")</f>
        <v/>
      </c>
      <c r="D10" s="73" t="str">
        <f>IF(A10&gt;0,VLOOKUP(A10,Meldeformular!$A$10:$AG$109,6),"")</f>
        <v/>
      </c>
      <c r="E10" s="79"/>
    </row>
    <row r="11" spans="1:6" x14ac:dyDescent="0.2">
      <c r="A11" s="209">
        <f t="array" ref="A11">LARGE((Meldeformular!$AA$10:$AA$109=$F$6)*Meldeformular!$A$10:$A$109,5)</f>
        <v>0</v>
      </c>
      <c r="B11" s="129" t="str">
        <f>IF(A11&gt;0,VLOOKUP(A11,Meldeformular!$A$10:$AG$109,2),"")</f>
        <v/>
      </c>
      <c r="C11" s="129" t="str">
        <f>IF(A11&gt;0,VLOOKUP(A11,Meldeformular!$A$10:$AG$109,3),"")</f>
        <v/>
      </c>
      <c r="D11" s="73" t="str">
        <f>IF(A11&gt;0,VLOOKUP(A11,Meldeformular!$A$10:$AG$109,6),"")</f>
        <v/>
      </c>
      <c r="E11" s="79"/>
    </row>
    <row r="12" spans="1:6" x14ac:dyDescent="0.2">
      <c r="A12" s="209">
        <f t="array" ref="A12">LARGE((Meldeformular!$AA$10:$AA$109=$F$6)*Meldeformular!$A$10:$A$109,6)</f>
        <v>0</v>
      </c>
      <c r="B12" s="129" t="str">
        <f>IF(A12&gt;0,VLOOKUP(A12,Meldeformular!$A$10:$AG$109,2),"")</f>
        <v/>
      </c>
      <c r="C12" s="129" t="str">
        <f>IF(A12&gt;0,VLOOKUP(A12,Meldeformular!$A$10:$AG$109,3),"")</f>
        <v/>
      </c>
      <c r="D12" s="73" t="str">
        <f>IF(A12&gt;0,VLOOKUP(A12,Meldeformular!$A$10:$AG$109,6),"")</f>
        <v/>
      </c>
      <c r="E12" s="79"/>
    </row>
    <row r="13" spans="1:6" x14ac:dyDescent="0.2">
      <c r="A13" s="209">
        <f t="array" ref="A13">LARGE((Meldeformular!$AA$10:$AA$109=$F$6)*Meldeformular!$A$10:$A$109,7)</f>
        <v>0</v>
      </c>
      <c r="B13" s="129" t="str">
        <f>IF(A13&gt;0,VLOOKUP(A13,Meldeformular!$A$10:$AG$109,2),"")</f>
        <v/>
      </c>
      <c r="C13" s="129" t="str">
        <f>IF(A13&gt;0,VLOOKUP(A13,Meldeformular!$A$10:$AG$109,3),"")</f>
        <v/>
      </c>
      <c r="D13" s="73" t="str">
        <f>IF(A13&gt;0,VLOOKUP(A13,Meldeformular!$A$10:$AG$109,6),"")</f>
        <v/>
      </c>
      <c r="E13" s="79"/>
    </row>
    <row r="14" spans="1:6" x14ac:dyDescent="0.2">
      <c r="A14" s="209">
        <f t="array" ref="A14">LARGE((Meldeformular!$AA$10:$AA$109=$F$6)*Meldeformular!$A$10:$A$109,8)</f>
        <v>0</v>
      </c>
      <c r="B14" s="129" t="str">
        <f>IF(A14&gt;0,VLOOKUP(A14,Meldeformular!$A$10:$AG$109,2),"")</f>
        <v/>
      </c>
      <c r="C14" s="129" t="str">
        <f>IF(A14&gt;0,VLOOKUP(A14,Meldeformular!$A$10:$AG$109,3),"")</f>
        <v/>
      </c>
      <c r="D14" s="73" t="str">
        <f>IF(A14&gt;0,VLOOKUP(A14,Meldeformular!$A$10:$AG$109,6),"")</f>
        <v/>
      </c>
      <c r="E14" s="79"/>
    </row>
    <row r="15" spans="1:6" x14ac:dyDescent="0.2">
      <c r="A15" s="209">
        <f t="array" ref="A15">LARGE((Meldeformular!$AA$10:$AA$109=$F$6)*Meldeformular!$A$10:$A$109,9)</f>
        <v>0</v>
      </c>
      <c r="B15" s="129" t="str">
        <f>IF(A15&gt;0,VLOOKUP(A15,Meldeformular!$A$10:$AG$109,2),"")</f>
        <v/>
      </c>
      <c r="C15" s="129" t="str">
        <f>IF(A15&gt;0,VLOOKUP(A15,Meldeformular!$A$10:$AG$109,3),"")</f>
        <v/>
      </c>
      <c r="D15" s="73" t="str">
        <f>IF(A15&gt;0,VLOOKUP(A15,Meldeformular!$A$10:$AG$109,6),"")</f>
        <v/>
      </c>
      <c r="E15" s="79"/>
    </row>
    <row r="16" spans="1:6" x14ac:dyDescent="0.2">
      <c r="A16" s="209">
        <f t="array" ref="A16">LARGE((Meldeformular!$AA$10:$AA$109=$F$6)*Meldeformular!$A$10:$A$109,10)</f>
        <v>0</v>
      </c>
      <c r="B16" s="129" t="str">
        <f>IF(A16&gt;0,VLOOKUP(A16,Meldeformular!$A$10:$AG$109,2),"")</f>
        <v/>
      </c>
      <c r="C16" s="129" t="str">
        <f>IF(A16&gt;0,VLOOKUP(A16,Meldeformular!$A$10:$AG$109,3),"")</f>
        <v/>
      </c>
      <c r="D16" s="73" t="str">
        <f>IF(A16&gt;0,VLOOKUP(A16,Meldeformular!$A$10:$AG$109,6),"")</f>
        <v/>
      </c>
      <c r="E16" s="79"/>
    </row>
    <row r="17" spans="1:5" x14ac:dyDescent="0.2">
      <c r="A17" s="209">
        <f t="array" ref="A17">LARGE((Meldeformular!$AA$10:$AA$109=$F$6)*Meldeformular!$A$10:$A$109,11)</f>
        <v>0</v>
      </c>
      <c r="B17" s="129" t="str">
        <f>IF(A17&gt;0,VLOOKUP(A17,Meldeformular!$A$10:$AG$109,2),"")</f>
        <v/>
      </c>
      <c r="C17" s="129" t="str">
        <f>IF(A17&gt;0,VLOOKUP(A17,Meldeformular!$A$10:$AG$109,3),"")</f>
        <v/>
      </c>
      <c r="D17" s="73" t="str">
        <f>IF(A17&gt;0,VLOOKUP(A17,Meldeformular!$A$10:$AG$109,6),"")</f>
        <v/>
      </c>
      <c r="E17" s="79"/>
    </row>
    <row r="18" spans="1:5" x14ac:dyDescent="0.2">
      <c r="A18" s="209">
        <f t="array" ref="A18">LARGE((Meldeformular!$AA$10:$AA$109=$F$6)*Meldeformular!$A$10:$A$109,12)</f>
        <v>0</v>
      </c>
      <c r="B18" s="129" t="str">
        <f>IF(A18&gt;0,VLOOKUP(A18,Meldeformular!$A$10:$AG$109,2),"")</f>
        <v/>
      </c>
      <c r="C18" s="129" t="str">
        <f>IF(A18&gt;0,VLOOKUP(A18,Meldeformular!$A$10:$AG$109,3),"")</f>
        <v/>
      </c>
      <c r="D18" s="73" t="str">
        <f>IF(A18&gt;0,VLOOKUP(A18,Meldeformular!$A$10:$AG$109,6),"")</f>
        <v/>
      </c>
      <c r="E18" s="79"/>
    </row>
    <row r="19" spans="1:5" x14ac:dyDescent="0.2">
      <c r="A19" s="209">
        <f t="array" ref="A19">LARGE((Meldeformular!$AA$10:$AA$109=$F$6)*Meldeformular!$A$10:$A$109,13)</f>
        <v>0</v>
      </c>
      <c r="B19" s="129" t="str">
        <f>IF(A19&gt;0,VLOOKUP(A19,Meldeformular!$A$10:$AG$109,2),"")</f>
        <v/>
      </c>
      <c r="C19" s="129" t="str">
        <f>IF(A19&gt;0,VLOOKUP(A19,Meldeformular!$A$10:$AG$109,3),"")</f>
        <v/>
      </c>
      <c r="D19" s="73" t="str">
        <f>IF(A19&gt;0,VLOOKUP(A19,Meldeformular!$A$10:$AG$109,6),"")</f>
        <v/>
      </c>
      <c r="E19" s="79"/>
    </row>
    <row r="20" spans="1:5" x14ac:dyDescent="0.2">
      <c r="A20" s="209">
        <f t="array" ref="A20">LARGE((Meldeformular!$AA$10:$AA$109=$F$6)*Meldeformular!$A$10:$A$109,14)</f>
        <v>0</v>
      </c>
      <c r="B20" s="129" t="str">
        <f>IF(A20&gt;0,VLOOKUP(A20,Meldeformular!$A$10:$AG$109,2),"")</f>
        <v/>
      </c>
      <c r="C20" s="129" t="str">
        <f>IF(A20&gt;0,VLOOKUP(A20,Meldeformular!$A$10:$AG$109,3),"")</f>
        <v/>
      </c>
      <c r="D20" s="73" t="str">
        <f>IF(A20&gt;0,VLOOKUP(A20,Meldeformular!$A$10:$AG$109,6),"")</f>
        <v/>
      </c>
      <c r="E20" s="79"/>
    </row>
    <row r="21" spans="1:5" x14ac:dyDescent="0.2">
      <c r="A21" s="209">
        <f t="array" ref="A21">LARGE((Meldeformular!$AA$10:$AA$109=$F$6)*Meldeformular!$A$10:$A$109,15)</f>
        <v>0</v>
      </c>
      <c r="B21" s="129" t="str">
        <f>IF(A21&gt;0,VLOOKUP(A21,Meldeformular!$A$10:$AG$109,2),"")</f>
        <v/>
      </c>
      <c r="C21" s="129" t="str">
        <f>IF(A21&gt;0,VLOOKUP(A21,Meldeformular!$A$10:$AG$109,3),"")</f>
        <v/>
      </c>
      <c r="D21" s="73" t="str">
        <f>IF(A21&gt;0,VLOOKUP(A21,Meldeformular!$A$10:$AG$109,6),"")</f>
        <v/>
      </c>
      <c r="E21" s="79"/>
    </row>
    <row r="22" spans="1:5" x14ac:dyDescent="0.2">
      <c r="A22" s="209">
        <f t="array" ref="A22">LARGE((Meldeformular!$AA$10:$AA$109=$F$6)*Meldeformular!$A$10:$A$109,16)</f>
        <v>0</v>
      </c>
      <c r="B22" s="129" t="str">
        <f>IF(A22&gt;0,VLOOKUP(A22,Meldeformular!$A$10:$AG$109,2),"")</f>
        <v/>
      </c>
      <c r="C22" s="129" t="str">
        <f>IF(A22&gt;0,VLOOKUP(A22,Meldeformular!$A$10:$AG$109,3),"")</f>
        <v/>
      </c>
      <c r="D22" s="73" t="str">
        <f>IF(A22&gt;0,VLOOKUP(A22,Meldeformular!$A$10:$AG$109,6),"")</f>
        <v/>
      </c>
      <c r="E22" s="79"/>
    </row>
    <row r="23" spans="1:5" x14ac:dyDescent="0.2">
      <c r="A23" s="209">
        <f t="array" ref="A23">LARGE((Meldeformular!$AA$10:$AA$109=$F$6)*Meldeformular!$A$10:$A$109,17)</f>
        <v>0</v>
      </c>
      <c r="B23" s="129" t="str">
        <f>IF(A23&gt;0,VLOOKUP(A23,Meldeformular!$A$10:$AG$109,2),"")</f>
        <v/>
      </c>
      <c r="C23" s="129" t="str">
        <f>IF(A23&gt;0,VLOOKUP(A23,Meldeformular!$A$10:$AG$109,3),"")</f>
        <v/>
      </c>
      <c r="D23" s="73" t="str">
        <f>IF(A23&gt;0,VLOOKUP(A23,Meldeformular!$A$10:$AG$109,6),"")</f>
        <v/>
      </c>
      <c r="E23" s="79"/>
    </row>
    <row r="24" spans="1:5" x14ac:dyDescent="0.2">
      <c r="A24" s="209">
        <f t="array" ref="A24">LARGE((Meldeformular!$AA$10:$AA$109=$F$6)*Meldeformular!$A$10:$A$109,18)</f>
        <v>0</v>
      </c>
      <c r="B24" s="129" t="str">
        <f>IF(A24&gt;0,VLOOKUP(A24,Meldeformular!$A$10:$AG$109,2),"")</f>
        <v/>
      </c>
      <c r="C24" s="129" t="str">
        <f>IF(A24&gt;0,VLOOKUP(A24,Meldeformular!$A$10:$AG$109,3),"")</f>
        <v/>
      </c>
      <c r="D24" s="73" t="str">
        <f>IF(A24&gt;0,VLOOKUP(A24,Meldeformular!$A$10:$AG$109,6),"")</f>
        <v/>
      </c>
      <c r="E24" s="79"/>
    </row>
    <row r="25" spans="1:5" x14ac:dyDescent="0.2">
      <c r="A25" s="209">
        <f t="array" ref="A25">LARGE((Meldeformular!$AA$10:$AA$109=$F$6)*Meldeformular!$A$10:$A$109,19)</f>
        <v>0</v>
      </c>
      <c r="B25" s="129" t="str">
        <f>IF(A25&gt;0,VLOOKUP(A25,Meldeformular!$A$10:$AG$109,2),"")</f>
        <v/>
      </c>
      <c r="C25" s="129" t="str">
        <f>IF(A25&gt;0,VLOOKUP(A25,Meldeformular!$A$10:$AG$109,3),"")</f>
        <v/>
      </c>
      <c r="D25" s="73" t="str">
        <f>IF(A25&gt;0,VLOOKUP(A25,Meldeformular!$A$10:$AG$109,6),"")</f>
        <v/>
      </c>
      <c r="E25" s="79"/>
    </row>
    <row r="26" spans="1:5" x14ac:dyDescent="0.2">
      <c r="A26" s="209">
        <f t="array" ref="A26">LARGE((Meldeformular!$AA$10:$AA$109=$F$6)*Meldeformular!$A$10:$A$109,20)</f>
        <v>0</v>
      </c>
      <c r="B26" s="129" t="str">
        <f>IF(A26&gt;0,VLOOKUP(A26,Meldeformular!$A$10:$AG$109,2),"")</f>
        <v/>
      </c>
      <c r="C26" s="129" t="str">
        <f>IF(A26&gt;0,VLOOKUP(A26,Meldeformular!$A$10:$AG$109,3),"")</f>
        <v/>
      </c>
      <c r="D26" s="73" t="str">
        <f>IF(A26&gt;0,VLOOKUP(A26,Meldeformular!$A$10:$AG$109,6),"")</f>
        <v/>
      </c>
      <c r="E26" s="79"/>
    </row>
    <row r="27" spans="1:5" x14ac:dyDescent="0.2">
      <c r="A27" s="209">
        <f t="array" ref="A27">LARGE((Meldeformular!$AA$10:$AA$109=$F$6)*Meldeformular!$A$10:$A$109,21)</f>
        <v>0</v>
      </c>
      <c r="B27" s="129" t="str">
        <f>IF(A27&gt;0,VLOOKUP(A27,Meldeformular!$A$10:$AG$109,2),"")</f>
        <v/>
      </c>
      <c r="C27" s="129" t="str">
        <f>IF(A27&gt;0,VLOOKUP(A27,Meldeformular!$A$10:$AG$109,3),"")</f>
        <v/>
      </c>
      <c r="D27" s="73" t="str">
        <f>IF(A27&gt;0,VLOOKUP(A27,Meldeformular!$A$10:$AG$109,6),"")</f>
        <v/>
      </c>
      <c r="E27" s="79"/>
    </row>
    <row r="28" spans="1:5" x14ac:dyDescent="0.2">
      <c r="A28" s="209">
        <f t="array" ref="A28">LARGE((Meldeformular!$AA$10:$AA$109=$F$6)*Meldeformular!$A$10:$A$109,22)</f>
        <v>0</v>
      </c>
      <c r="B28" s="129" t="str">
        <f>IF(A28&gt;0,VLOOKUP(A28,Meldeformular!$A$10:$AG$109,2),"")</f>
        <v/>
      </c>
      <c r="C28" s="129" t="str">
        <f>IF(A28&gt;0,VLOOKUP(A28,Meldeformular!$A$10:$AG$109,3),"")</f>
        <v/>
      </c>
      <c r="D28" s="73" t="str">
        <f>IF(A28&gt;0,VLOOKUP(A28,Meldeformular!$A$10:$AG$109,6),"")</f>
        <v/>
      </c>
      <c r="E28" s="79"/>
    </row>
    <row r="29" spans="1:5" x14ac:dyDescent="0.2">
      <c r="A29" s="209">
        <f t="array" ref="A29">LARGE((Meldeformular!$AA$10:$AA$109=$F$6)*Meldeformular!$A$10:$A$109,23)</f>
        <v>0</v>
      </c>
      <c r="B29" s="129" t="str">
        <f>IF(A29&gt;0,VLOOKUP(A29,Meldeformular!$A$10:$AG$109,2),"")</f>
        <v/>
      </c>
      <c r="C29" s="129" t="str">
        <f>IF(A29&gt;0,VLOOKUP(A29,Meldeformular!$A$10:$AG$109,3),"")</f>
        <v/>
      </c>
      <c r="D29" s="73" t="str">
        <f>IF(A29&gt;0,VLOOKUP(A29,Meldeformular!$A$10:$AG$109,6),"")</f>
        <v/>
      </c>
      <c r="E29" s="79"/>
    </row>
    <row r="30" spans="1:5" x14ac:dyDescent="0.2">
      <c r="A30" s="209">
        <f t="array" ref="A30">LARGE((Meldeformular!$AA$10:$AA$109=$F$6)*Meldeformular!$A$10:$A$109,24)</f>
        <v>0</v>
      </c>
      <c r="B30" s="129" t="str">
        <f>IF(A30&gt;0,VLOOKUP(A30,Meldeformular!$A$10:$AG$109,2),"")</f>
        <v/>
      </c>
      <c r="C30" s="129" t="str">
        <f>IF(A30&gt;0,VLOOKUP(A30,Meldeformular!$A$10:$AG$109,3),"")</f>
        <v/>
      </c>
      <c r="D30" s="73" t="str">
        <f>IF(A30&gt;0,VLOOKUP(A30,Meldeformular!$A$10:$AG$109,6),"")</f>
        <v/>
      </c>
      <c r="E30" s="79"/>
    </row>
    <row r="31" spans="1:5" x14ac:dyDescent="0.2">
      <c r="A31" s="209">
        <f t="array" ref="A31">LARGE((Meldeformular!$AA$10:$AA$109=$F$6)*Meldeformular!$A$10:$A$109,25)</f>
        <v>0</v>
      </c>
      <c r="B31" s="129" t="str">
        <f>IF(A31&gt;0,VLOOKUP(A31,Meldeformular!$A$10:$AG$109,2),"")</f>
        <v/>
      </c>
      <c r="C31" s="129" t="str">
        <f>IF(A31&gt;0,VLOOKUP(A31,Meldeformular!$A$10:$AG$109,3),"")</f>
        <v/>
      </c>
      <c r="D31" s="73" t="str">
        <f>IF(A31&gt;0,VLOOKUP(A31,Meldeformular!$A$10:$AG$109,6),"")</f>
        <v/>
      </c>
      <c r="E31" s="79"/>
    </row>
    <row r="32" spans="1:5" x14ac:dyDescent="0.2">
      <c r="A32" s="209">
        <f t="array" ref="A32">LARGE((Meldeformular!$AA$10:$AA$109=$F$6)*Meldeformular!$A$10:$A$109,26)</f>
        <v>0</v>
      </c>
      <c r="B32" s="129" t="str">
        <f>IF(A32&gt;0,VLOOKUP(A32,Meldeformular!$A$10:$AG$109,2),"")</f>
        <v/>
      </c>
      <c r="C32" s="129" t="str">
        <f>IF(A32&gt;0,VLOOKUP(A32,Meldeformular!$A$10:$AG$109,3),"")</f>
        <v/>
      </c>
      <c r="D32" s="73" t="str">
        <f>IF(A32&gt;0,VLOOKUP(A32,Meldeformular!$A$10:$AG$109,6),"")</f>
        <v/>
      </c>
      <c r="E32" s="79"/>
    </row>
    <row r="33" spans="1:5" x14ac:dyDescent="0.2">
      <c r="A33" s="209">
        <f t="array" ref="A33">LARGE((Meldeformular!$AA$10:$AA$109=$F$6)*Meldeformular!$A$10:$A$109,27)</f>
        <v>0</v>
      </c>
      <c r="B33" s="129" t="str">
        <f>IF(A33&gt;0,VLOOKUP(A33,Meldeformular!$A$10:$AG$109,2),"")</f>
        <v/>
      </c>
      <c r="C33" s="129" t="str">
        <f>IF(A33&gt;0,VLOOKUP(A33,Meldeformular!$A$10:$AG$109,3),"")</f>
        <v/>
      </c>
      <c r="D33" s="73" t="str">
        <f>IF(A33&gt;0,VLOOKUP(A33,Meldeformular!$A$10:$AG$109,6),"")</f>
        <v/>
      </c>
      <c r="E33" s="79"/>
    </row>
    <row r="34" spans="1:5" x14ac:dyDescent="0.2">
      <c r="A34" s="209">
        <f t="array" ref="A34">LARGE((Meldeformular!$AA$10:$AA$109=$F$6)*Meldeformular!$A$10:$A$109,28)</f>
        <v>0</v>
      </c>
      <c r="B34" s="129" t="str">
        <f>IF(A34&gt;0,VLOOKUP(A34,Meldeformular!$A$10:$AG$109,2),"")</f>
        <v/>
      </c>
      <c r="C34" s="129" t="str">
        <f>IF(A34&gt;0,VLOOKUP(A34,Meldeformular!$A$10:$AG$109,3),"")</f>
        <v/>
      </c>
      <c r="D34" s="73" t="str">
        <f>IF(A34&gt;0,VLOOKUP(A34,Meldeformular!$A$10:$AG$109,6),"")</f>
        <v/>
      </c>
      <c r="E34" s="79"/>
    </row>
    <row r="35" spans="1:5" x14ac:dyDescent="0.2">
      <c r="A35" s="209">
        <f t="array" ref="A35">LARGE((Meldeformular!$AA$10:$AA$109=$F$6)*Meldeformular!$A$10:$A$109,29)</f>
        <v>0</v>
      </c>
      <c r="B35" s="129" t="str">
        <f>IF(A35&gt;0,VLOOKUP(A35,Meldeformular!$A$10:$AG$109,2),"")</f>
        <v/>
      </c>
      <c r="C35" s="129" t="str">
        <f>IF(A35&gt;0,VLOOKUP(A35,Meldeformular!$A$10:$AG$109,3),"")</f>
        <v/>
      </c>
      <c r="D35" s="73" t="str">
        <f>IF(A35&gt;0,VLOOKUP(A35,Meldeformular!$A$10:$AG$109,6),"")</f>
        <v/>
      </c>
      <c r="E35" s="79"/>
    </row>
    <row r="36" spans="1:5" x14ac:dyDescent="0.2">
      <c r="A36" s="209">
        <f t="array" ref="A36">LARGE((Meldeformular!$AA$10:$AA$109=$F$6)*Meldeformular!$A$10:$A$109,30)</f>
        <v>0</v>
      </c>
      <c r="B36" s="129" t="str">
        <f>IF(A36&gt;0,VLOOKUP(A36,Meldeformular!$A$10:$AG$109,2),"")</f>
        <v/>
      </c>
      <c r="C36" s="129" t="str">
        <f>IF(A36&gt;0,VLOOKUP(A36,Meldeformular!$A$10:$AG$109,3),"")</f>
        <v/>
      </c>
      <c r="D36" s="73" t="str">
        <f>IF(A36&gt;0,VLOOKUP(A36,Meldeformular!$A$10:$AG$109,6),"")</f>
        <v/>
      </c>
      <c r="E36" s="79"/>
    </row>
    <row r="37" spans="1:5" x14ac:dyDescent="0.2">
      <c r="A37" s="209">
        <f t="array" ref="A37">LARGE((Meldeformular!$AA$10:$AA$109=$F$6)*Meldeformular!$A$10:$A$109,31)</f>
        <v>0</v>
      </c>
      <c r="B37" s="129" t="str">
        <f>IF(A37&gt;0,VLOOKUP(A37,Meldeformular!$A$10:$AG$109,2),"")</f>
        <v/>
      </c>
      <c r="C37" s="129" t="str">
        <f>IF(A37&gt;0,VLOOKUP(A37,Meldeformular!$A$10:$AG$109,3),"")</f>
        <v/>
      </c>
      <c r="D37" s="73" t="str">
        <f>IF(A37&gt;0,VLOOKUP(A37,Meldeformular!$A$10:$AG$109,6),"")</f>
        <v/>
      </c>
      <c r="E37" s="79"/>
    </row>
    <row r="38" spans="1:5" x14ac:dyDescent="0.2">
      <c r="A38" s="209">
        <f t="array" ref="A38">LARGE((Meldeformular!$AA$10:$AA$109=$F$6)*Meldeformular!$A$10:$A$109,32)</f>
        <v>0</v>
      </c>
      <c r="B38" s="129" t="str">
        <f>IF(A38&gt;0,VLOOKUP(A38,Meldeformular!$A$10:$AG$109,2),"")</f>
        <v/>
      </c>
      <c r="C38" s="129" t="str">
        <f>IF(A38&gt;0,VLOOKUP(A38,Meldeformular!$A$10:$AG$109,3),"")</f>
        <v/>
      </c>
      <c r="D38" s="73" t="str">
        <f>IF(A38&gt;0,VLOOKUP(A38,Meldeformular!$A$10:$AG$109,6),"")</f>
        <v/>
      </c>
      <c r="E38" s="79"/>
    </row>
    <row r="39" spans="1:5" x14ac:dyDescent="0.2">
      <c r="A39" s="209">
        <f t="array" ref="A39">LARGE((Meldeformular!$AA$10:$AA$109=$F$6)*Meldeformular!$A$10:$A$109,33)</f>
        <v>0</v>
      </c>
      <c r="B39" s="129" t="str">
        <f>IF(A39&gt;0,VLOOKUP(A39,Meldeformular!$A$10:$AG$109,2),"")</f>
        <v/>
      </c>
      <c r="C39" s="129" t="str">
        <f>IF(A39&gt;0,VLOOKUP(A39,Meldeformular!$A$10:$AG$109,3),"")</f>
        <v/>
      </c>
      <c r="D39" s="73" t="str">
        <f>IF(A39&gt;0,VLOOKUP(A39,Meldeformular!$A$10:$AG$109,6),"")</f>
        <v/>
      </c>
      <c r="E39" s="79"/>
    </row>
    <row r="40" spans="1:5" x14ac:dyDescent="0.2">
      <c r="A40" s="209">
        <f t="array" ref="A40">LARGE((Meldeformular!$AA$10:$AA$109=$F$6)*Meldeformular!$A$10:$A$109,34)</f>
        <v>0</v>
      </c>
      <c r="B40" s="129" t="str">
        <f>IF(A40&gt;0,VLOOKUP(A40,Meldeformular!$A$10:$AG$109,2),"")</f>
        <v/>
      </c>
      <c r="C40" s="129" t="str">
        <f>IF(A40&gt;0,VLOOKUP(A40,Meldeformular!$A$10:$AG$109,3),"")</f>
        <v/>
      </c>
      <c r="D40" s="73" t="str">
        <f>IF(A40&gt;0,VLOOKUP(A40,Meldeformular!$A$10:$AG$109,6),"")</f>
        <v/>
      </c>
      <c r="E40" s="79"/>
    </row>
    <row r="41" spans="1:5" x14ac:dyDescent="0.2">
      <c r="A41" s="209">
        <f t="array" ref="A41">LARGE((Meldeformular!$AA$10:$AA$109=$F$6)*Meldeformular!$A$10:$A$109,35)</f>
        <v>0</v>
      </c>
      <c r="B41" s="129" t="str">
        <f>IF(A41&gt;0,VLOOKUP(A41,Meldeformular!$A$10:$AG$109,2),"")</f>
        <v/>
      </c>
      <c r="C41" s="129" t="str">
        <f>IF(A41&gt;0,VLOOKUP(A41,Meldeformular!$A$10:$AG$109,3),"")</f>
        <v/>
      </c>
      <c r="D41" s="73" t="str">
        <f>IF(A41&gt;0,VLOOKUP(A41,Meldeformular!$A$10:$AG$109,6),"")</f>
        <v/>
      </c>
      <c r="E41" s="79"/>
    </row>
    <row r="42" spans="1:5" x14ac:dyDescent="0.2">
      <c r="A42" s="209">
        <f t="array" ref="A42">LARGE((Meldeformular!$AA$10:$AA$109=$F$6)*Meldeformular!$A$10:$A$109,36)</f>
        <v>0</v>
      </c>
      <c r="B42" s="129" t="str">
        <f>IF(A42&gt;0,VLOOKUP(A42,Meldeformular!$A$10:$AG$109,2),"")</f>
        <v/>
      </c>
      <c r="C42" s="129" t="str">
        <f>IF(A42&gt;0,VLOOKUP(A42,Meldeformular!$A$10:$AG$109,3),"")</f>
        <v/>
      </c>
      <c r="D42" s="73" t="str">
        <f>IF(A42&gt;0,VLOOKUP(A42,Meldeformular!$A$10:$AG$109,6),"")</f>
        <v/>
      </c>
      <c r="E42" s="79"/>
    </row>
    <row r="43" spans="1:5" x14ac:dyDescent="0.2">
      <c r="A43" s="209">
        <f t="array" ref="A43">LARGE((Meldeformular!$AA$10:$AA$109=$F$6)*Meldeformular!$A$10:$A$109,37)</f>
        <v>0</v>
      </c>
      <c r="B43" s="129" t="str">
        <f>IF(A43&gt;0,VLOOKUP(A43,Meldeformular!$A$10:$AG$109,2),"")</f>
        <v/>
      </c>
      <c r="C43" s="129" t="str">
        <f>IF(A43&gt;0,VLOOKUP(A43,Meldeformular!$A$10:$AG$109,3),"")</f>
        <v/>
      </c>
      <c r="D43" s="73" t="str">
        <f>IF(A43&gt;0,VLOOKUP(A43,Meldeformular!$A$10:$AG$109,6),"")</f>
        <v/>
      </c>
      <c r="E43" s="79"/>
    </row>
    <row r="44" spans="1:5" x14ac:dyDescent="0.2">
      <c r="A44" s="209">
        <f t="array" ref="A44">LARGE((Meldeformular!$AA$10:$AA$109=$F$6)*Meldeformular!$A$10:$A$109,38)</f>
        <v>0</v>
      </c>
      <c r="B44" s="129" t="str">
        <f>IF(A44&gt;0,VLOOKUP(A44,Meldeformular!$A$10:$AG$109,2),"")</f>
        <v/>
      </c>
      <c r="C44" s="129" t="str">
        <f>IF(A44&gt;0,VLOOKUP(A44,Meldeformular!$A$10:$AG$109,3),"")</f>
        <v/>
      </c>
      <c r="D44" s="73" t="str">
        <f>IF(A44&gt;0,VLOOKUP(A44,Meldeformular!$A$10:$AG$109,6),"")</f>
        <v/>
      </c>
      <c r="E44" s="79"/>
    </row>
    <row r="45" spans="1:5" x14ac:dyDescent="0.2">
      <c r="A45" s="209">
        <f t="array" ref="A45">LARGE((Meldeformular!$AA$10:$AA$109=$F$6)*Meldeformular!$A$10:$A$109,39)</f>
        <v>0</v>
      </c>
      <c r="B45" s="129" t="str">
        <f>IF(A45&gt;0,VLOOKUP(A45,Meldeformular!$A$10:$AG$109,2),"")</f>
        <v/>
      </c>
      <c r="C45" s="129" t="str">
        <f>IF(A45&gt;0,VLOOKUP(A45,Meldeformular!$A$10:$AG$109,3),"")</f>
        <v/>
      </c>
      <c r="D45" s="73" t="str">
        <f>IF(A45&gt;0,VLOOKUP(A45,Meldeformular!$A$10:$AG$109,6),"")</f>
        <v/>
      </c>
      <c r="E45" s="79"/>
    </row>
    <row r="46" spans="1:5" x14ac:dyDescent="0.2">
      <c r="A46" s="209">
        <f t="array" ref="A46">LARGE((Meldeformular!$AA$10:$AA$109=$F$6)*Meldeformular!$A$10:$A$109,40)</f>
        <v>0</v>
      </c>
      <c r="B46" s="129" t="str">
        <f>IF(A46&gt;0,VLOOKUP(A46,Meldeformular!$A$10:$AG$109,2),"")</f>
        <v/>
      </c>
      <c r="C46" s="129" t="str">
        <f>IF(A46&gt;0,VLOOKUP(A46,Meldeformular!$A$10:$AG$109,3),"")</f>
        <v/>
      </c>
      <c r="D46" s="73" t="str">
        <f>IF(A46&gt;0,VLOOKUP(A46,Meldeformular!$A$10:$AG$109,6),"")</f>
        <v/>
      </c>
      <c r="E46" s="79"/>
    </row>
    <row r="47" spans="1:5" x14ac:dyDescent="0.2">
      <c r="A47" s="209">
        <f t="array" ref="A47">LARGE((Meldeformular!$AA$10:$AA$109=$F$6)*Meldeformular!$A$10:$A$109,41)</f>
        <v>0</v>
      </c>
      <c r="B47" s="129" t="str">
        <f>IF(A47&gt;0,VLOOKUP(A47,Meldeformular!$A$10:$AG$109,2),"")</f>
        <v/>
      </c>
      <c r="C47" s="129" t="str">
        <f>IF(A47&gt;0,VLOOKUP(A47,Meldeformular!$A$10:$AG$109,3),"")</f>
        <v/>
      </c>
      <c r="D47" s="73" t="str">
        <f>IF(A47&gt;0,VLOOKUP(A47,Meldeformular!$A$10:$AG$109,6),"")</f>
        <v/>
      </c>
      <c r="E47" s="79"/>
    </row>
    <row r="48" spans="1:5" x14ac:dyDescent="0.2">
      <c r="A48" s="209">
        <f t="array" ref="A48">LARGE((Meldeformular!$AA$10:$AA$109=$F$6)*Meldeformular!$A$10:$A$109,42)</f>
        <v>0</v>
      </c>
      <c r="B48" s="129" t="str">
        <f>IF(A48&gt;0,VLOOKUP(A48,Meldeformular!$A$10:$AG$109,2),"")</f>
        <v/>
      </c>
      <c r="C48" s="129" t="str">
        <f>IF(A48&gt;0,VLOOKUP(A48,Meldeformular!$A$10:$AG$109,3),"")</f>
        <v/>
      </c>
      <c r="D48" s="73" t="str">
        <f>IF(A48&gt;0,VLOOKUP(A48,Meldeformular!$A$10:$AG$109,6),"")</f>
        <v/>
      </c>
      <c r="E48" s="79"/>
    </row>
    <row r="49" spans="1:5" x14ac:dyDescent="0.2">
      <c r="A49" s="209">
        <f t="array" ref="A49">LARGE((Meldeformular!$AA$10:$AA$109=$F$6)*Meldeformular!$A$10:$A$109,43)</f>
        <v>0</v>
      </c>
      <c r="B49" s="129" t="str">
        <f>IF(A49&gt;0,VLOOKUP(A49,Meldeformular!$A$10:$AG$109,2),"")</f>
        <v/>
      </c>
      <c r="C49" s="129" t="str">
        <f>IF(A49&gt;0,VLOOKUP(A49,Meldeformular!$A$10:$AG$109,3),"")</f>
        <v/>
      </c>
      <c r="D49" s="73" t="str">
        <f>IF(A49&gt;0,VLOOKUP(A49,Meldeformular!$A$10:$AG$109,6),"")</f>
        <v/>
      </c>
      <c r="E49" s="79"/>
    </row>
    <row r="50" spans="1:5" x14ac:dyDescent="0.2">
      <c r="A50" s="209">
        <f t="array" ref="A50">LARGE((Meldeformular!$AA$10:$AA$109=$F$6)*Meldeformular!$A$10:$A$109,44)</f>
        <v>0</v>
      </c>
      <c r="B50" s="129" t="str">
        <f>IF(A50&gt;0,VLOOKUP(A50,Meldeformular!$A$10:$AG$109,2),"")</f>
        <v/>
      </c>
      <c r="C50" s="129" t="str">
        <f>IF(A50&gt;0,VLOOKUP(A50,Meldeformular!$A$10:$AG$109,3),"")</f>
        <v/>
      </c>
      <c r="D50" s="73" t="str">
        <f>IF(A50&gt;0,VLOOKUP(A50,Meldeformular!$A$10:$AG$109,6),"")</f>
        <v/>
      </c>
      <c r="E50" s="79"/>
    </row>
    <row r="51" spans="1:5" x14ac:dyDescent="0.2">
      <c r="A51" s="209">
        <f t="array" ref="A51">LARGE((Meldeformular!$AA$10:$AA$109=$F$6)*Meldeformular!$A$10:$A$109,45)</f>
        <v>0</v>
      </c>
      <c r="B51" s="129" t="str">
        <f>IF(A51&gt;0,VLOOKUP(A51,Meldeformular!$A$10:$AG$109,2),"")</f>
        <v/>
      </c>
      <c r="C51" s="129" t="str">
        <f>IF(A51&gt;0,VLOOKUP(A51,Meldeformular!$A$10:$AG$109,3),"")</f>
        <v/>
      </c>
      <c r="D51" s="73" t="str">
        <f>IF(A51&gt;0,VLOOKUP(A51,Meldeformular!$A$10:$AG$109,6),"")</f>
        <v/>
      </c>
      <c r="E51" s="79"/>
    </row>
    <row r="52" spans="1:5" x14ac:dyDescent="0.2">
      <c r="A52" s="209">
        <f t="array" ref="A52">LARGE((Meldeformular!$AA$10:$AA$109=$F$6)*Meldeformular!$A$10:$A$109,46)</f>
        <v>0</v>
      </c>
      <c r="B52" s="129" t="str">
        <f>IF(A52&gt;0,VLOOKUP(A52,Meldeformular!$A$10:$AG$109,2),"")</f>
        <v/>
      </c>
      <c r="C52" s="129" t="str">
        <f>IF(A52&gt;0,VLOOKUP(A52,Meldeformular!$A$10:$AG$109,3),"")</f>
        <v/>
      </c>
      <c r="D52" s="73" t="str">
        <f>IF(A52&gt;0,VLOOKUP(A52,Meldeformular!$A$10:$AG$109,6),"")</f>
        <v/>
      </c>
      <c r="E52" s="79"/>
    </row>
    <row r="53" spans="1:5" x14ac:dyDescent="0.2">
      <c r="A53" s="209">
        <f t="array" ref="A53">LARGE((Meldeformular!$AA$10:$AA$109=$F$6)*Meldeformular!$A$10:$A$109,47)</f>
        <v>0</v>
      </c>
      <c r="B53" s="129" t="str">
        <f>IF(A53&gt;0,VLOOKUP(A53,Meldeformular!$A$10:$AG$109,2),"")</f>
        <v/>
      </c>
      <c r="C53" s="129" t="str">
        <f>IF(A53&gt;0,VLOOKUP(A53,Meldeformular!$A$10:$AG$109,3),"")</f>
        <v/>
      </c>
      <c r="D53" s="73" t="str">
        <f>IF(A53&gt;0,VLOOKUP(A53,Meldeformular!$A$10:$AG$109,6),"")</f>
        <v/>
      </c>
      <c r="E53" s="79"/>
    </row>
    <row r="54" spans="1:5" x14ac:dyDescent="0.2">
      <c r="A54" s="209">
        <f t="array" ref="A54">LARGE((Meldeformular!$AA$10:$AA$109=$F$6)*Meldeformular!$A$10:$A$109,48)</f>
        <v>0</v>
      </c>
      <c r="B54" s="129" t="str">
        <f>IF(A54&gt;0,VLOOKUP(A54,Meldeformular!$A$10:$AG$109,2),"")</f>
        <v/>
      </c>
      <c r="C54" s="129" t="str">
        <f>IF(A54&gt;0,VLOOKUP(A54,Meldeformular!$A$10:$AG$109,3),"")</f>
        <v/>
      </c>
      <c r="D54" s="73" t="str">
        <f>IF(A54&gt;0,VLOOKUP(A54,Meldeformular!$A$10:$AG$109,6),"")</f>
        <v/>
      </c>
      <c r="E54" s="79"/>
    </row>
    <row r="55" spans="1:5" x14ac:dyDescent="0.2">
      <c r="A55" s="209">
        <f t="array" ref="A55">LARGE((Meldeformular!$AA$10:$AA$109=$F$6)*Meldeformular!$A$10:$A$109,49)</f>
        <v>0</v>
      </c>
      <c r="B55" s="129" t="str">
        <f>IF(A55&gt;0,VLOOKUP(A55,Meldeformular!$A$10:$AG$109,2),"")</f>
        <v/>
      </c>
      <c r="C55" s="129" t="str">
        <f>IF(A55&gt;0,VLOOKUP(A55,Meldeformular!$A$10:$AG$109,3),"")</f>
        <v/>
      </c>
      <c r="D55" s="73" t="str">
        <f>IF(A55&gt;0,VLOOKUP(A55,Meldeformular!$A$10:$AG$109,6),"")</f>
        <v/>
      </c>
      <c r="E55" s="79"/>
    </row>
    <row r="56" spans="1:5" x14ac:dyDescent="0.2">
      <c r="A56" s="209">
        <f t="array" ref="A56">LARGE((Meldeformular!$AA$10:$AA$109=$F$6)*Meldeformular!$A$10:$A$109,50)</f>
        <v>0</v>
      </c>
      <c r="B56" s="129" t="str">
        <f>IF(A56&gt;0,VLOOKUP(A56,Meldeformular!$A$10:$AG$109,2),"")</f>
        <v/>
      </c>
      <c r="C56" s="129" t="str">
        <f>IF(A56&gt;0,VLOOKUP(A56,Meldeformular!$A$10:$AG$109,3),"")</f>
        <v/>
      </c>
      <c r="D56" s="73" t="str">
        <f>IF(A56&gt;0,VLOOKUP(A56,Meldeformular!$A$10:$AG$109,6),"")</f>
        <v/>
      </c>
      <c r="E56" s="79"/>
    </row>
    <row r="57" spans="1:5" x14ac:dyDescent="0.2">
      <c r="A57" s="209">
        <f t="array" ref="A57">LARGE((Meldeformular!$AA$10:$AA$109=$F$6)*Meldeformular!$A$10:$A$109,51)</f>
        <v>0</v>
      </c>
      <c r="B57" s="129" t="str">
        <f>IF(A57&gt;0,VLOOKUP(A57,Meldeformular!$A$10:$AG$109,2),"")</f>
        <v/>
      </c>
      <c r="C57" s="129" t="str">
        <f>IF(A57&gt;0,VLOOKUP(A57,Meldeformular!$A$10:$AG$109,3),"")</f>
        <v/>
      </c>
      <c r="D57" s="73" t="str">
        <f>IF(A57&gt;0,VLOOKUP(A57,Meldeformular!$A$10:$AG$109,6),"")</f>
        <v/>
      </c>
      <c r="E57" s="79"/>
    </row>
    <row r="58" spans="1:5" x14ac:dyDescent="0.2">
      <c r="A58" s="209">
        <f t="array" ref="A58">LARGE((Meldeformular!$AA$10:$AA$109=$F$6)*Meldeformular!$A$10:$A$109,52)</f>
        <v>0</v>
      </c>
      <c r="B58" s="129" t="str">
        <f>IF(A58&gt;0,VLOOKUP(A58,Meldeformular!$A$10:$AG$109,2),"")</f>
        <v/>
      </c>
      <c r="C58" s="129" t="str">
        <f>IF(A58&gt;0,VLOOKUP(A58,Meldeformular!$A$10:$AG$109,3),"")</f>
        <v/>
      </c>
      <c r="D58" s="73" t="str">
        <f>IF(A58&gt;0,VLOOKUP(A58,Meldeformular!$A$10:$AG$109,6),"")</f>
        <v/>
      </c>
      <c r="E58" s="79"/>
    </row>
    <row r="59" spans="1:5" x14ac:dyDescent="0.2">
      <c r="A59" s="209">
        <f t="array" ref="A59">LARGE((Meldeformular!$AA$10:$AA$109=$F$6)*Meldeformular!$A$10:$A$109,53)</f>
        <v>0</v>
      </c>
      <c r="B59" s="129" t="str">
        <f>IF(A59&gt;0,VLOOKUP(A59,Meldeformular!$A$10:$AG$109,2),"")</f>
        <v/>
      </c>
      <c r="C59" s="129" t="str">
        <f>IF(A59&gt;0,VLOOKUP(A59,Meldeformular!$A$10:$AG$109,3),"")</f>
        <v/>
      </c>
      <c r="D59" s="73" t="str">
        <f>IF(A59&gt;0,VLOOKUP(A59,Meldeformular!$A$10:$AG$109,6),"")</f>
        <v/>
      </c>
      <c r="E59" s="79"/>
    </row>
    <row r="60" spans="1:5" x14ac:dyDescent="0.2">
      <c r="A60" s="209">
        <f t="array" ref="A60">LARGE((Meldeformular!$AA$10:$AA$109=$F$6)*Meldeformular!$A$10:$A$109,54)</f>
        <v>0</v>
      </c>
      <c r="B60" s="129" t="str">
        <f>IF(A60&gt;0,VLOOKUP(A60,Meldeformular!$A$10:$AG$109,2),"")</f>
        <v/>
      </c>
      <c r="C60" s="129" t="str">
        <f>IF(A60&gt;0,VLOOKUP(A60,Meldeformular!$A$10:$AG$109,3),"")</f>
        <v/>
      </c>
      <c r="D60" s="73" t="str">
        <f>IF(A60&gt;0,VLOOKUP(A60,Meldeformular!$A$10:$AG$109,6),"")</f>
        <v/>
      </c>
      <c r="E60" s="79"/>
    </row>
    <row r="61" spans="1:5" x14ac:dyDescent="0.2">
      <c r="A61" s="209">
        <f t="array" ref="A61">LARGE((Meldeformular!$AA$10:$AA$109=$F$6)*Meldeformular!$A$10:$A$109,55)</f>
        <v>0</v>
      </c>
      <c r="B61" s="129" t="str">
        <f>IF(A61&gt;0,VLOOKUP(A61,Meldeformular!$A$10:$AG$109,2),"")</f>
        <v/>
      </c>
      <c r="C61" s="129" t="str">
        <f>IF(A61&gt;0,VLOOKUP(A61,Meldeformular!$A$10:$AG$109,3),"")</f>
        <v/>
      </c>
      <c r="D61" s="73" t="str">
        <f>IF(A61&gt;0,VLOOKUP(A61,Meldeformular!$A$10:$AG$109,6),"")</f>
        <v/>
      </c>
      <c r="E61" s="79"/>
    </row>
    <row r="62" spans="1:5" x14ac:dyDescent="0.2">
      <c r="A62" s="209">
        <f t="array" ref="A62">LARGE((Meldeformular!$AA$10:$AA$109=$F$6)*Meldeformular!$A$10:$A$109,56)</f>
        <v>0</v>
      </c>
      <c r="B62" s="129" t="str">
        <f>IF(A62&gt;0,VLOOKUP(A62,Meldeformular!$A$10:$AG$109,2),"")</f>
        <v/>
      </c>
      <c r="C62" s="129" t="str">
        <f>IF(A62&gt;0,VLOOKUP(A62,Meldeformular!$A$10:$AG$109,3),"")</f>
        <v/>
      </c>
      <c r="D62" s="73" t="str">
        <f>IF(A62&gt;0,VLOOKUP(A62,Meldeformular!$A$10:$AG$109,6),"")</f>
        <v/>
      </c>
      <c r="E62" s="79"/>
    </row>
    <row r="63" spans="1:5" x14ac:dyDescent="0.2">
      <c r="A63" s="209">
        <f t="array" ref="A63">LARGE((Meldeformular!$AA$10:$AA$109=$F$6)*Meldeformular!$A$10:$A$109,57)</f>
        <v>0</v>
      </c>
      <c r="B63" s="129" t="str">
        <f>IF(A63&gt;0,VLOOKUP(A63,Meldeformular!$A$10:$AG$109,2),"")</f>
        <v/>
      </c>
      <c r="C63" s="129" t="str">
        <f>IF(A63&gt;0,VLOOKUP(A63,Meldeformular!$A$10:$AG$109,3),"")</f>
        <v/>
      </c>
      <c r="D63" s="73" t="str">
        <f>IF(A63&gt;0,VLOOKUP(A63,Meldeformular!$A$10:$AG$109,6),"")</f>
        <v/>
      </c>
      <c r="E63" s="79"/>
    </row>
    <row r="64" spans="1:5" x14ac:dyDescent="0.2">
      <c r="A64" s="209">
        <f t="array" ref="A64">LARGE((Meldeformular!$AA$10:$AA$109=$F$6)*Meldeformular!$A$10:$A$109,58)</f>
        <v>0</v>
      </c>
      <c r="B64" s="129" t="str">
        <f>IF(A64&gt;0,VLOOKUP(A64,Meldeformular!$A$10:$AG$109,2),"")</f>
        <v/>
      </c>
      <c r="C64" s="129" t="str">
        <f>IF(A64&gt;0,VLOOKUP(A64,Meldeformular!$A$10:$AG$109,3),"")</f>
        <v/>
      </c>
      <c r="D64" s="73" t="str">
        <f>IF(A64&gt;0,VLOOKUP(A64,Meldeformular!$A$10:$AG$109,6),"")</f>
        <v/>
      </c>
      <c r="E64" s="79"/>
    </row>
    <row r="65" spans="1:5" x14ac:dyDescent="0.2">
      <c r="A65" s="209">
        <f t="array" ref="A65">LARGE((Meldeformular!$AA$10:$AA$109=$F$6)*Meldeformular!$A$10:$A$109,59)</f>
        <v>0</v>
      </c>
      <c r="B65" s="129" t="str">
        <f>IF(A65&gt;0,VLOOKUP(A65,Meldeformular!$A$10:$AG$109,2),"")</f>
        <v/>
      </c>
      <c r="C65" s="129" t="str">
        <f>IF(A65&gt;0,VLOOKUP(A65,Meldeformular!$A$10:$AG$109,3),"")</f>
        <v/>
      </c>
      <c r="D65" s="73" t="str">
        <f>IF(A65&gt;0,VLOOKUP(A65,Meldeformular!$A$10:$AG$109,6),"")</f>
        <v/>
      </c>
      <c r="E65" s="79"/>
    </row>
    <row r="66" spans="1:5" x14ac:dyDescent="0.2">
      <c r="A66" s="209">
        <f t="array" ref="A66">LARGE((Meldeformular!$AA$10:$AA$109=$F$6)*Meldeformular!$A$10:$A$109,60)</f>
        <v>0</v>
      </c>
      <c r="B66" s="129" t="str">
        <f>IF(A66&gt;0,VLOOKUP(A66,Meldeformular!$A$10:$AG$109,2),"")</f>
        <v/>
      </c>
      <c r="C66" s="129" t="str">
        <f>IF(A66&gt;0,VLOOKUP(A66,Meldeformular!$A$10:$AG$109,3),"")</f>
        <v/>
      </c>
      <c r="D66" s="73" t="str">
        <f>IF(A66&gt;0,VLOOKUP(A66,Meldeformular!$A$10:$AG$109,6),"")</f>
        <v/>
      </c>
      <c r="E66" s="79"/>
    </row>
    <row r="67" spans="1:5" x14ac:dyDescent="0.2">
      <c r="A67" s="209">
        <f t="array" ref="A67">LARGE((Meldeformular!$AA$10:$AA$109=$F$6)*Meldeformular!$A$10:$A$109,61)</f>
        <v>0</v>
      </c>
      <c r="B67" s="129" t="str">
        <f>IF(A67&gt;0,VLOOKUP(A67,Meldeformular!$A$10:$AG$109,2),"")</f>
        <v/>
      </c>
      <c r="C67" s="129" t="str">
        <f>IF(A67&gt;0,VLOOKUP(A67,Meldeformular!$A$10:$AG$109,3),"")</f>
        <v/>
      </c>
      <c r="D67" s="73" t="str">
        <f>IF(A67&gt;0,VLOOKUP(A67,Meldeformular!$A$10:$AG$109,6),"")</f>
        <v/>
      </c>
      <c r="E67" s="79"/>
    </row>
    <row r="68" spans="1:5" x14ac:dyDescent="0.2">
      <c r="A68" s="209">
        <f t="array" ref="A68">LARGE((Meldeformular!$AA$10:$AA$109=$F$6)*Meldeformular!$A$10:$A$109,62)</f>
        <v>0</v>
      </c>
      <c r="B68" s="129" t="str">
        <f>IF(A68&gt;0,VLOOKUP(A68,Meldeformular!$A$10:$AG$109,2),"")</f>
        <v/>
      </c>
      <c r="C68" s="129" t="str">
        <f>IF(A68&gt;0,VLOOKUP(A68,Meldeformular!$A$10:$AG$109,3),"")</f>
        <v/>
      </c>
      <c r="D68" s="73" t="str">
        <f>IF(A68&gt;0,VLOOKUP(A68,Meldeformular!$A$10:$AG$109,6),"")</f>
        <v/>
      </c>
      <c r="E68" s="79"/>
    </row>
    <row r="69" spans="1:5" x14ac:dyDescent="0.2">
      <c r="A69" s="209">
        <f t="array" ref="A69">LARGE((Meldeformular!$AA$10:$AA$109=$F$6)*Meldeformular!$A$10:$A$109,63)</f>
        <v>0</v>
      </c>
      <c r="B69" s="129" t="str">
        <f>IF(A69&gt;0,VLOOKUP(A69,Meldeformular!$A$10:$AG$109,2),"")</f>
        <v/>
      </c>
      <c r="C69" s="129" t="str">
        <f>IF(A69&gt;0,VLOOKUP(A69,Meldeformular!$A$10:$AG$109,3),"")</f>
        <v/>
      </c>
      <c r="D69" s="73" t="str">
        <f>IF(A69&gt;0,VLOOKUP(A69,Meldeformular!$A$10:$AG$109,6),"")</f>
        <v/>
      </c>
      <c r="E69" s="79"/>
    </row>
    <row r="70" spans="1:5" x14ac:dyDescent="0.2">
      <c r="A70" s="209">
        <f t="array" ref="A70">LARGE((Meldeformular!$AA$10:$AA$109=$F$6)*Meldeformular!$A$10:$A$109,64)</f>
        <v>0</v>
      </c>
      <c r="B70" s="129" t="str">
        <f>IF(A70&gt;0,VLOOKUP(A70,Meldeformular!$A$10:$AG$109,2),"")</f>
        <v/>
      </c>
      <c r="C70" s="129" t="str">
        <f>IF(A70&gt;0,VLOOKUP(A70,Meldeformular!$A$10:$AG$109,3),"")</f>
        <v/>
      </c>
      <c r="D70" s="73" t="str">
        <f>IF(A70&gt;0,VLOOKUP(A70,Meldeformular!$A$10:$AG$109,6),"")</f>
        <v/>
      </c>
      <c r="E70" s="79"/>
    </row>
    <row r="71" spans="1:5" x14ac:dyDescent="0.2">
      <c r="A71" s="209">
        <f t="array" ref="A71">LARGE((Meldeformular!$AA$10:$AA$109=$F$6)*Meldeformular!$A$10:$A$109,65)</f>
        <v>0</v>
      </c>
      <c r="B71" s="129" t="str">
        <f>IF(A71&gt;0,VLOOKUP(A71,Meldeformular!$A$10:$AG$109,2),"")</f>
        <v/>
      </c>
      <c r="C71" s="129" t="str">
        <f>IF(A71&gt;0,VLOOKUP(A71,Meldeformular!$A$10:$AG$109,3),"")</f>
        <v/>
      </c>
      <c r="D71" s="73" t="str">
        <f>IF(A71&gt;0,VLOOKUP(A71,Meldeformular!$A$10:$AG$109,6),"")</f>
        <v/>
      </c>
      <c r="E71" s="79"/>
    </row>
    <row r="72" spans="1:5" x14ac:dyDescent="0.2">
      <c r="A72" s="209">
        <f t="array" ref="A72">LARGE((Meldeformular!$AA$10:$AA$109=$F$6)*Meldeformular!$A$10:$A$109,66)</f>
        <v>0</v>
      </c>
      <c r="B72" s="129" t="str">
        <f>IF(A72&gt;0,VLOOKUP(A72,Meldeformular!$A$10:$AG$109,2),"")</f>
        <v/>
      </c>
      <c r="C72" s="129" t="str">
        <f>IF(A72&gt;0,VLOOKUP(A72,Meldeformular!$A$10:$AG$109,3),"")</f>
        <v/>
      </c>
      <c r="D72" s="73" t="str">
        <f>IF(A72&gt;0,VLOOKUP(A72,Meldeformular!$A$10:$AG$109,6),"")</f>
        <v/>
      </c>
      <c r="E72" s="79"/>
    </row>
    <row r="73" spans="1:5" x14ac:dyDescent="0.2">
      <c r="A73" s="209">
        <f t="array" ref="A73">LARGE((Meldeformular!$AA$10:$AA$109=$F$6)*Meldeformular!$A$10:$A$109,67)</f>
        <v>0</v>
      </c>
      <c r="B73" s="129" t="str">
        <f>IF(A73&gt;0,VLOOKUP(A73,Meldeformular!$A$10:$AG$109,2),"")</f>
        <v/>
      </c>
      <c r="C73" s="129" t="str">
        <f>IF(A73&gt;0,VLOOKUP(A73,Meldeformular!$A$10:$AG$109,3),"")</f>
        <v/>
      </c>
      <c r="D73" s="73" t="str">
        <f>IF(A73&gt;0,VLOOKUP(A73,Meldeformular!$A$10:$AG$109,6),"")</f>
        <v/>
      </c>
      <c r="E73" s="79"/>
    </row>
    <row r="74" spans="1:5" x14ac:dyDescent="0.2">
      <c r="A74" s="209">
        <f t="array" ref="A74">LARGE((Meldeformular!$AA$10:$AA$109=$F$6)*Meldeformular!$A$10:$A$109,68)</f>
        <v>0</v>
      </c>
      <c r="B74" s="129" t="str">
        <f>IF(A74&gt;0,VLOOKUP(A74,Meldeformular!$A$10:$AG$109,2),"")</f>
        <v/>
      </c>
      <c r="C74" s="129" t="str">
        <f>IF(A74&gt;0,VLOOKUP(A74,Meldeformular!$A$10:$AG$109,3),"")</f>
        <v/>
      </c>
      <c r="D74" s="73" t="str">
        <f>IF(A74&gt;0,VLOOKUP(A74,Meldeformular!$A$10:$AG$109,6),"")</f>
        <v/>
      </c>
      <c r="E74" s="79"/>
    </row>
    <row r="75" spans="1:5" x14ac:dyDescent="0.2">
      <c r="A75" s="209">
        <f t="array" ref="A75">LARGE((Meldeformular!$AA$10:$AA$109=$F$6)*Meldeformular!$A$10:$A$109,69)</f>
        <v>0</v>
      </c>
      <c r="B75" s="129" t="str">
        <f>IF(A75&gt;0,VLOOKUP(A75,Meldeformular!$A$10:$AG$109,2),"")</f>
        <v/>
      </c>
      <c r="C75" s="129" t="str">
        <f>IF(A75&gt;0,VLOOKUP(A75,Meldeformular!$A$10:$AG$109,3),"")</f>
        <v/>
      </c>
      <c r="D75" s="73" t="str">
        <f>IF(A75&gt;0,VLOOKUP(A75,Meldeformular!$A$10:$AG$109,6),"")</f>
        <v/>
      </c>
      <c r="E75" s="79"/>
    </row>
    <row r="76" spans="1:5" x14ac:dyDescent="0.2">
      <c r="A76" s="209">
        <f t="array" ref="A76">LARGE((Meldeformular!$AA$10:$AA$109=$F$6)*Meldeformular!$A$10:$A$109,70)</f>
        <v>0</v>
      </c>
      <c r="B76" s="129" t="str">
        <f>IF(A76&gt;0,VLOOKUP(A76,Meldeformular!$A$10:$AG$109,2),"")</f>
        <v/>
      </c>
      <c r="C76" s="129" t="str">
        <f>IF(A76&gt;0,VLOOKUP(A76,Meldeformular!$A$10:$AG$109,3),"")</f>
        <v/>
      </c>
      <c r="D76" s="73" t="str">
        <f>IF(A76&gt;0,VLOOKUP(A76,Meldeformular!$A$10:$AG$109,6),"")</f>
        <v/>
      </c>
      <c r="E76" s="79"/>
    </row>
    <row r="77" spans="1:5" x14ac:dyDescent="0.2">
      <c r="A77" s="209">
        <f t="array" ref="A77">LARGE((Meldeformular!$AA$10:$AA$109=$F$6)*Meldeformular!$A$10:$A$109,71)</f>
        <v>0</v>
      </c>
      <c r="B77" s="129" t="str">
        <f>IF(A77&gt;0,VLOOKUP(A77,Meldeformular!$A$10:$AG$109,2),"")</f>
        <v/>
      </c>
      <c r="C77" s="129" t="str">
        <f>IF(A77&gt;0,VLOOKUP(A77,Meldeformular!$A$10:$AG$109,3),"")</f>
        <v/>
      </c>
      <c r="D77" s="73" t="str">
        <f>IF(A77&gt;0,VLOOKUP(A77,Meldeformular!$A$10:$AG$109,6),"")</f>
        <v/>
      </c>
      <c r="E77" s="79"/>
    </row>
    <row r="78" spans="1:5" x14ac:dyDescent="0.2">
      <c r="A78" s="209">
        <f t="array" ref="A78">LARGE((Meldeformular!$AA$10:$AA$109=$F$6)*Meldeformular!$A$10:$A$109,72)</f>
        <v>0</v>
      </c>
      <c r="B78" s="129" t="str">
        <f>IF(A78&gt;0,VLOOKUP(A78,Meldeformular!$A$10:$AG$109,2),"")</f>
        <v/>
      </c>
      <c r="C78" s="129" t="str">
        <f>IF(A78&gt;0,VLOOKUP(A78,Meldeformular!$A$10:$AG$109,3),"")</f>
        <v/>
      </c>
      <c r="D78" s="73" t="str">
        <f>IF(A78&gt;0,VLOOKUP(A78,Meldeformular!$A$10:$AG$109,6),"")</f>
        <v/>
      </c>
      <c r="E78" s="79"/>
    </row>
    <row r="79" spans="1:5" x14ac:dyDescent="0.2">
      <c r="A79" s="209">
        <f t="array" ref="A79">LARGE((Meldeformular!$AA$10:$AA$109=$F$6)*Meldeformular!$A$10:$A$109,73)</f>
        <v>0</v>
      </c>
      <c r="B79" s="129" t="str">
        <f>IF(A79&gt;0,VLOOKUP(A79,Meldeformular!$A$10:$AG$109,2),"")</f>
        <v/>
      </c>
      <c r="C79" s="129" t="str">
        <f>IF(A79&gt;0,VLOOKUP(A79,Meldeformular!$A$10:$AG$109,3),"")</f>
        <v/>
      </c>
      <c r="D79" s="73" t="str">
        <f>IF(A79&gt;0,VLOOKUP(A79,Meldeformular!$A$10:$AG$109,6),"")</f>
        <v/>
      </c>
      <c r="E79" s="79"/>
    </row>
    <row r="80" spans="1:5" x14ac:dyDescent="0.2">
      <c r="A80" s="209">
        <f t="array" ref="A80">LARGE((Meldeformular!$AA$10:$AA$109=$F$6)*Meldeformular!$A$10:$A$109,74)</f>
        <v>0</v>
      </c>
      <c r="B80" s="129" t="str">
        <f>IF(A80&gt;0,VLOOKUP(A80,Meldeformular!$A$10:$AG$109,2),"")</f>
        <v/>
      </c>
      <c r="C80" s="129" t="str">
        <f>IF(A80&gt;0,VLOOKUP(A80,Meldeformular!$A$10:$AG$109,3),"")</f>
        <v/>
      </c>
      <c r="D80" s="73" t="str">
        <f>IF(A80&gt;0,VLOOKUP(A80,Meldeformular!$A$10:$AG$109,6),"")</f>
        <v/>
      </c>
      <c r="E80" s="79"/>
    </row>
    <row r="81" spans="1:5" x14ac:dyDescent="0.2">
      <c r="A81" s="209">
        <f t="array" ref="A81">LARGE((Meldeformular!$AA$10:$AA$109=$F$6)*Meldeformular!$A$10:$A$109,75)</f>
        <v>0</v>
      </c>
      <c r="B81" s="129" t="str">
        <f>IF(A81&gt;0,VLOOKUP(A81,Meldeformular!$A$10:$AG$109,2),"")</f>
        <v/>
      </c>
      <c r="C81" s="129" t="str">
        <f>IF(A81&gt;0,VLOOKUP(A81,Meldeformular!$A$10:$AG$109,3),"")</f>
        <v/>
      </c>
      <c r="D81" s="73" t="str">
        <f>IF(A81&gt;0,VLOOKUP(A81,Meldeformular!$A$10:$AG$109,6),"")</f>
        <v/>
      </c>
      <c r="E81" s="79"/>
    </row>
    <row r="82" spans="1:5" x14ac:dyDescent="0.2">
      <c r="A82" s="209">
        <f t="array" ref="A82">LARGE((Meldeformular!$AA$10:$AA$109=$F$6)*Meldeformular!$A$10:$A$109,76)</f>
        <v>0</v>
      </c>
      <c r="B82" s="129" t="str">
        <f>IF(A82&gt;0,VLOOKUP(A82,Meldeformular!$A$10:$AG$109,2),"")</f>
        <v/>
      </c>
      <c r="C82" s="129" t="str">
        <f>IF(A82&gt;0,VLOOKUP(A82,Meldeformular!$A$10:$AG$109,3),"")</f>
        <v/>
      </c>
      <c r="D82" s="73" t="str">
        <f>IF(A82&gt;0,VLOOKUP(A82,Meldeformular!$A$10:$AG$109,6),"")</f>
        <v/>
      </c>
      <c r="E82" s="79"/>
    </row>
    <row r="83" spans="1:5" x14ac:dyDescent="0.2">
      <c r="A83" s="209">
        <f t="array" ref="A83">LARGE((Meldeformular!$AA$10:$AA$109=$F$6)*Meldeformular!$A$10:$A$109,77)</f>
        <v>0</v>
      </c>
      <c r="B83" s="129" t="str">
        <f>IF(A83&gt;0,VLOOKUP(A83,Meldeformular!$A$10:$AG$109,2),"")</f>
        <v/>
      </c>
      <c r="C83" s="129" t="str">
        <f>IF(A83&gt;0,VLOOKUP(A83,Meldeformular!$A$10:$AG$109,3),"")</f>
        <v/>
      </c>
      <c r="D83" s="73" t="str">
        <f>IF(A83&gt;0,VLOOKUP(A83,Meldeformular!$A$10:$AG$109,6),"")</f>
        <v/>
      </c>
      <c r="E83" s="79"/>
    </row>
    <row r="84" spans="1:5" x14ac:dyDescent="0.2">
      <c r="A84" s="209">
        <f t="array" ref="A84">LARGE((Meldeformular!$AA$10:$AA$109=$F$6)*Meldeformular!$A$10:$A$109,78)</f>
        <v>0</v>
      </c>
      <c r="B84" s="129" t="str">
        <f>IF(A84&gt;0,VLOOKUP(A84,Meldeformular!$A$10:$AG$109,2),"")</f>
        <v/>
      </c>
      <c r="C84" s="129" t="str">
        <f>IF(A84&gt;0,VLOOKUP(A84,Meldeformular!$A$10:$AG$109,3),"")</f>
        <v/>
      </c>
      <c r="D84" s="73" t="str">
        <f>IF(A84&gt;0,VLOOKUP(A84,Meldeformular!$A$10:$AG$109,6),"")</f>
        <v/>
      </c>
      <c r="E84" s="79"/>
    </row>
    <row r="85" spans="1:5" x14ac:dyDescent="0.2">
      <c r="A85" s="209">
        <f t="array" ref="A85">LARGE((Meldeformular!$AA$10:$AA$109=$F$6)*Meldeformular!$A$10:$A$109,79)</f>
        <v>0</v>
      </c>
      <c r="B85" s="129" t="str">
        <f>IF(A85&gt;0,VLOOKUP(A85,Meldeformular!$A$10:$AG$109,2),"")</f>
        <v/>
      </c>
      <c r="C85" s="129" t="str">
        <f>IF(A85&gt;0,VLOOKUP(A85,Meldeformular!$A$10:$AG$109,3),"")</f>
        <v/>
      </c>
      <c r="D85" s="73" t="str">
        <f>IF(A85&gt;0,VLOOKUP(A85,Meldeformular!$A$10:$AG$109,6),"")</f>
        <v/>
      </c>
      <c r="E85" s="79"/>
    </row>
    <row r="86" spans="1:5" x14ac:dyDescent="0.2">
      <c r="A86" s="209">
        <f t="array" ref="A86">LARGE((Meldeformular!$AA$10:$AA$109=$F$6)*Meldeformular!$A$10:$A$109,80)</f>
        <v>0</v>
      </c>
      <c r="B86" s="129" t="str">
        <f>IF(A86&gt;0,VLOOKUP(A86,Meldeformular!$A$10:$AG$109,2),"")</f>
        <v/>
      </c>
      <c r="C86" s="129" t="str">
        <f>IF(A86&gt;0,VLOOKUP(A86,Meldeformular!$A$10:$AG$109,3),"")</f>
        <v/>
      </c>
      <c r="D86" s="73" t="str">
        <f>IF(A86&gt;0,VLOOKUP(A86,Meldeformular!$A$10:$AG$109,6),"")</f>
        <v/>
      </c>
      <c r="E86" s="79"/>
    </row>
    <row r="87" spans="1:5" x14ac:dyDescent="0.2">
      <c r="A87" s="209">
        <f t="array" ref="A87">LARGE((Meldeformular!$AA$10:$AA$109=$F$6)*Meldeformular!$A$10:$A$109,81)</f>
        <v>0</v>
      </c>
      <c r="B87" s="129" t="str">
        <f>IF(A87&gt;0,VLOOKUP(A87,Meldeformular!$A$10:$AG$109,2),"")</f>
        <v/>
      </c>
      <c r="C87" s="129" t="str">
        <f>IF(A87&gt;0,VLOOKUP(A87,Meldeformular!$A$10:$AG$109,3),"")</f>
        <v/>
      </c>
      <c r="D87" s="73" t="str">
        <f>IF(A87&gt;0,VLOOKUP(A87,Meldeformular!$A$10:$AG$109,6),"")</f>
        <v/>
      </c>
      <c r="E87" s="79"/>
    </row>
    <row r="88" spans="1:5" x14ac:dyDescent="0.2">
      <c r="A88" s="209">
        <f t="array" ref="A88">LARGE((Meldeformular!$AA$10:$AA$109=$F$6)*Meldeformular!$A$10:$A$109,82)</f>
        <v>0</v>
      </c>
      <c r="B88" s="129" t="str">
        <f>IF(A88&gt;0,VLOOKUP(A88,Meldeformular!$A$10:$AG$109,2),"")</f>
        <v/>
      </c>
      <c r="C88" s="129" t="str">
        <f>IF(A88&gt;0,VLOOKUP(A88,Meldeformular!$A$10:$AG$109,3),"")</f>
        <v/>
      </c>
      <c r="D88" s="73" t="str">
        <f>IF(A88&gt;0,VLOOKUP(A88,Meldeformular!$A$10:$AG$109,6),"")</f>
        <v/>
      </c>
      <c r="E88" s="79"/>
    </row>
    <row r="89" spans="1:5" x14ac:dyDescent="0.2">
      <c r="A89" s="209">
        <f t="array" ref="A89">LARGE((Meldeformular!$AA$10:$AA$109=$F$6)*Meldeformular!$A$10:$A$109,83)</f>
        <v>0</v>
      </c>
      <c r="B89" s="129" t="str">
        <f>IF(A89&gt;0,VLOOKUP(A89,Meldeformular!$A$10:$AG$109,2),"")</f>
        <v/>
      </c>
      <c r="C89" s="129" t="str">
        <f>IF(A89&gt;0,VLOOKUP(A89,Meldeformular!$A$10:$AG$109,3),"")</f>
        <v/>
      </c>
      <c r="D89" s="73" t="str">
        <f>IF(A89&gt;0,VLOOKUP(A89,Meldeformular!$A$10:$AG$109,6),"")</f>
        <v/>
      </c>
      <c r="E89" s="79"/>
    </row>
    <row r="90" spans="1:5" x14ac:dyDescent="0.2">
      <c r="A90" s="209">
        <f t="array" ref="A90">LARGE((Meldeformular!$AA$10:$AA$109=$F$6)*Meldeformular!$A$10:$A$109,84)</f>
        <v>0</v>
      </c>
      <c r="B90" s="129" t="str">
        <f>IF(A90&gt;0,VLOOKUP(A90,Meldeformular!$A$10:$AG$109,2),"")</f>
        <v/>
      </c>
      <c r="C90" s="129" t="str">
        <f>IF(A90&gt;0,VLOOKUP(A90,Meldeformular!$A$10:$AG$109,3),"")</f>
        <v/>
      </c>
      <c r="D90" s="73" t="str">
        <f>IF(A90&gt;0,VLOOKUP(A90,Meldeformular!$A$10:$AG$109,6),"")</f>
        <v/>
      </c>
      <c r="E90" s="79"/>
    </row>
    <row r="91" spans="1:5" x14ac:dyDescent="0.2">
      <c r="A91" s="209">
        <f t="array" ref="A91">LARGE((Meldeformular!$AA$10:$AA$109=$F$6)*Meldeformular!$A$10:$A$109,85)</f>
        <v>0</v>
      </c>
      <c r="B91" s="129" t="str">
        <f>IF(A91&gt;0,VLOOKUP(A91,Meldeformular!$A$10:$AG$109,2),"")</f>
        <v/>
      </c>
      <c r="C91" s="129" t="str">
        <f>IF(A91&gt;0,VLOOKUP(A91,Meldeformular!$A$10:$AG$109,3),"")</f>
        <v/>
      </c>
      <c r="D91" s="73" t="str">
        <f>IF(A91&gt;0,VLOOKUP(A91,Meldeformular!$A$10:$AG$109,6),"")</f>
        <v/>
      </c>
      <c r="E91" s="79"/>
    </row>
    <row r="92" spans="1:5" x14ac:dyDescent="0.2">
      <c r="A92" s="209">
        <f t="array" ref="A92">LARGE((Meldeformular!$AA$10:$AA$109=$F$6)*Meldeformular!$A$10:$A$109,86)</f>
        <v>0</v>
      </c>
      <c r="B92" s="129" t="str">
        <f>IF(A92&gt;0,VLOOKUP(A92,Meldeformular!$A$10:$AG$109,2),"")</f>
        <v/>
      </c>
      <c r="C92" s="129" t="str">
        <f>IF(A92&gt;0,VLOOKUP(A92,Meldeformular!$A$10:$AG$109,3),"")</f>
        <v/>
      </c>
      <c r="D92" s="73" t="str">
        <f>IF(A92&gt;0,VLOOKUP(A92,Meldeformular!$A$10:$AG$109,6),"")</f>
        <v/>
      </c>
      <c r="E92" s="79"/>
    </row>
    <row r="93" spans="1:5" x14ac:dyDescent="0.2">
      <c r="A93" s="209">
        <f t="array" ref="A93">LARGE((Meldeformular!$AA$10:$AA$109=$F$6)*Meldeformular!$A$10:$A$109,87)</f>
        <v>0</v>
      </c>
      <c r="B93" s="129" t="str">
        <f>IF(A93&gt;0,VLOOKUP(A93,Meldeformular!$A$10:$AG$109,2),"")</f>
        <v/>
      </c>
      <c r="C93" s="129" t="str">
        <f>IF(A93&gt;0,VLOOKUP(A93,Meldeformular!$A$10:$AG$109,3),"")</f>
        <v/>
      </c>
      <c r="D93" s="73" t="str">
        <f>IF(A93&gt;0,VLOOKUP(A93,Meldeformular!$A$10:$AG$109,6),"")</f>
        <v/>
      </c>
      <c r="E93" s="79"/>
    </row>
    <row r="94" spans="1:5" x14ac:dyDescent="0.2">
      <c r="A94" s="209">
        <f t="array" ref="A94">LARGE((Meldeformular!$AA$10:$AA$109=$F$6)*Meldeformular!$A$10:$A$109,88)</f>
        <v>0</v>
      </c>
      <c r="B94" s="129" t="str">
        <f>IF(A94&gt;0,VLOOKUP(A94,Meldeformular!$A$10:$AG$109,2),"")</f>
        <v/>
      </c>
      <c r="C94" s="129" t="str">
        <f>IF(A94&gt;0,VLOOKUP(A94,Meldeformular!$A$10:$AG$109,3),"")</f>
        <v/>
      </c>
      <c r="D94" s="73" t="str">
        <f>IF(A94&gt;0,VLOOKUP(A94,Meldeformular!$A$10:$AG$109,6),"")</f>
        <v/>
      </c>
      <c r="E94" s="79"/>
    </row>
    <row r="95" spans="1:5" x14ac:dyDescent="0.2">
      <c r="A95" s="209">
        <f t="array" ref="A95">LARGE((Meldeformular!$AA$10:$AA$109=$F$6)*Meldeformular!$A$10:$A$109,89)</f>
        <v>0</v>
      </c>
      <c r="B95" s="129" t="str">
        <f>IF(A95&gt;0,VLOOKUP(A95,Meldeformular!$A$10:$AG$109,2),"")</f>
        <v/>
      </c>
      <c r="C95" s="129" t="str">
        <f>IF(A95&gt;0,VLOOKUP(A95,Meldeformular!$A$10:$AG$109,3),"")</f>
        <v/>
      </c>
      <c r="D95" s="73" t="str">
        <f>IF(A95&gt;0,VLOOKUP(A95,Meldeformular!$A$10:$AG$109,6),"")</f>
        <v/>
      </c>
      <c r="E95" s="79"/>
    </row>
    <row r="96" spans="1:5" x14ac:dyDescent="0.2">
      <c r="A96" s="209">
        <f t="array" ref="A96">LARGE((Meldeformular!$AA$10:$AA$109=$F$6)*Meldeformular!$A$10:$A$109,90)</f>
        <v>0</v>
      </c>
      <c r="B96" s="129" t="str">
        <f>IF(A96&gt;0,VLOOKUP(A96,Meldeformular!$A$10:$AG$109,2),"")</f>
        <v/>
      </c>
      <c r="C96" s="129" t="str">
        <f>IF(A96&gt;0,VLOOKUP(A96,Meldeformular!$A$10:$AG$109,3),"")</f>
        <v/>
      </c>
      <c r="D96" s="73" t="str">
        <f>IF(A96&gt;0,VLOOKUP(A96,Meldeformular!$A$10:$AG$109,6),"")</f>
        <v/>
      </c>
      <c r="E96" s="79"/>
    </row>
    <row r="97" spans="1:5" x14ac:dyDescent="0.2">
      <c r="A97" s="209">
        <f t="array" ref="A97">LARGE((Meldeformular!$AA$10:$AA$109=$F$6)*Meldeformular!$A$10:$A$109,91)</f>
        <v>0</v>
      </c>
      <c r="B97" s="129" t="str">
        <f>IF(A97&gt;0,VLOOKUP(A97,Meldeformular!$A$10:$AG$109,2),"")</f>
        <v/>
      </c>
      <c r="C97" s="129" t="str">
        <f>IF(A97&gt;0,VLOOKUP(A97,Meldeformular!$A$10:$AG$109,3),"")</f>
        <v/>
      </c>
      <c r="D97" s="73" t="str">
        <f>IF(A97&gt;0,VLOOKUP(A97,Meldeformular!$A$10:$AG$109,6),"")</f>
        <v/>
      </c>
      <c r="E97" s="79"/>
    </row>
    <row r="98" spans="1:5" x14ac:dyDescent="0.2">
      <c r="A98" s="209">
        <f t="array" ref="A98">LARGE((Meldeformular!$AA$10:$AA$109=$F$6)*Meldeformular!$A$10:$A$109,92)</f>
        <v>0</v>
      </c>
      <c r="B98" s="129" t="str">
        <f>IF(A98&gt;0,VLOOKUP(A98,Meldeformular!$A$10:$AG$109,2),"")</f>
        <v/>
      </c>
      <c r="C98" s="129" t="str">
        <f>IF(A98&gt;0,VLOOKUP(A98,Meldeformular!$A$10:$AG$109,3),"")</f>
        <v/>
      </c>
      <c r="D98" s="73" t="str">
        <f>IF(A98&gt;0,VLOOKUP(A98,Meldeformular!$A$10:$AG$109,6),"")</f>
        <v/>
      </c>
      <c r="E98" s="79"/>
    </row>
    <row r="99" spans="1:5" x14ac:dyDescent="0.2">
      <c r="A99" s="209">
        <f t="array" ref="A99">LARGE((Meldeformular!$AA$10:$AA$109=$F$6)*Meldeformular!$A$10:$A$109,93)</f>
        <v>0</v>
      </c>
      <c r="B99" s="129" t="str">
        <f>IF(A99&gt;0,VLOOKUP(A99,Meldeformular!$A$10:$AG$109,2),"")</f>
        <v/>
      </c>
      <c r="C99" s="129" t="str">
        <f>IF(A99&gt;0,VLOOKUP(A99,Meldeformular!$A$10:$AG$109,3),"")</f>
        <v/>
      </c>
      <c r="D99" s="73" t="str">
        <f>IF(A99&gt;0,VLOOKUP(A99,Meldeformular!$A$10:$AG$109,6),"")</f>
        <v/>
      </c>
      <c r="E99" s="79"/>
    </row>
    <row r="100" spans="1:5" x14ac:dyDescent="0.2">
      <c r="A100" s="209">
        <f t="array" ref="A100">LARGE((Meldeformular!$AA$10:$AA$109=$F$6)*Meldeformular!$A$10:$A$109,94)</f>
        <v>0</v>
      </c>
      <c r="B100" s="129" t="str">
        <f>IF(A100&gt;0,VLOOKUP(A100,Meldeformular!$A$10:$AG$109,2),"")</f>
        <v/>
      </c>
      <c r="C100" s="129" t="str">
        <f>IF(A100&gt;0,VLOOKUP(A100,Meldeformular!$A$10:$AG$109,3),"")</f>
        <v/>
      </c>
      <c r="D100" s="73" t="str">
        <f>IF(A100&gt;0,VLOOKUP(A100,Meldeformular!$A$10:$AG$109,6),"")</f>
        <v/>
      </c>
      <c r="E100" s="79"/>
    </row>
    <row r="101" spans="1:5" x14ac:dyDescent="0.2">
      <c r="A101" s="209">
        <f t="array" ref="A101">LARGE((Meldeformular!$AA$10:$AA$109=$F$6)*Meldeformular!$A$10:$A$109,95)</f>
        <v>0</v>
      </c>
      <c r="B101" s="129" t="str">
        <f>IF(A101&gt;0,VLOOKUP(A101,Meldeformular!$A$10:$AG$109,2),"")</f>
        <v/>
      </c>
      <c r="C101" s="129" t="str">
        <f>IF(A101&gt;0,VLOOKUP(A101,Meldeformular!$A$10:$AG$109,3),"")</f>
        <v/>
      </c>
      <c r="D101" s="73" t="str">
        <f>IF(A101&gt;0,VLOOKUP(A101,Meldeformular!$A$10:$AG$109,6),"")</f>
        <v/>
      </c>
      <c r="E101" s="79"/>
    </row>
    <row r="102" spans="1:5" x14ac:dyDescent="0.2">
      <c r="A102" s="209">
        <f t="array" ref="A102">LARGE((Meldeformular!$AA$10:$AA$109=$F$6)*Meldeformular!$A$10:$A$109,96)</f>
        <v>0</v>
      </c>
      <c r="B102" s="129" t="str">
        <f>IF(A102&gt;0,VLOOKUP(A102,Meldeformular!$A$10:$AG$109,2),"")</f>
        <v/>
      </c>
      <c r="C102" s="129" t="str">
        <f>IF(A102&gt;0,VLOOKUP(A102,Meldeformular!$A$10:$AG$109,3),"")</f>
        <v/>
      </c>
      <c r="D102" s="73" t="str">
        <f>IF(A102&gt;0,VLOOKUP(A102,Meldeformular!$A$10:$AG$109,6),"")</f>
        <v/>
      </c>
      <c r="E102" s="79"/>
    </row>
    <row r="103" spans="1:5" x14ac:dyDescent="0.2">
      <c r="A103" s="209">
        <f t="array" ref="A103">LARGE((Meldeformular!$AA$10:$AA$109=$F$6)*Meldeformular!$A$10:$A$109,97)</f>
        <v>0</v>
      </c>
      <c r="B103" s="129" t="str">
        <f>IF(A103&gt;0,VLOOKUP(A103,Meldeformular!$A$10:$AG$109,2),"")</f>
        <v/>
      </c>
      <c r="C103" s="129" t="str">
        <f>IF(A103&gt;0,VLOOKUP(A103,Meldeformular!$A$10:$AG$109,3),"")</f>
        <v/>
      </c>
      <c r="D103" s="73" t="str">
        <f>IF(A103&gt;0,VLOOKUP(A103,Meldeformular!$A$10:$AG$109,6),"")</f>
        <v/>
      </c>
      <c r="E103" s="79"/>
    </row>
    <row r="104" spans="1:5" x14ac:dyDescent="0.2">
      <c r="A104" s="209">
        <f t="array" ref="A104">LARGE((Meldeformular!$AA$10:$AA$109=$F$6)*Meldeformular!$A$10:$A$109,98)</f>
        <v>0</v>
      </c>
      <c r="B104" s="129" t="str">
        <f>IF(A104&gt;0,VLOOKUP(A104,Meldeformular!$A$10:$AG$109,2),"")</f>
        <v/>
      </c>
      <c r="C104" s="129" t="str">
        <f>IF(A104&gt;0,VLOOKUP(A104,Meldeformular!$A$10:$AG$109,3),"")</f>
        <v/>
      </c>
      <c r="D104" s="73" t="str">
        <f>IF(A104&gt;0,VLOOKUP(A104,Meldeformular!$A$10:$AG$109,6),"")</f>
        <v/>
      </c>
      <c r="E104" s="79"/>
    </row>
    <row r="105" spans="1:5" x14ac:dyDescent="0.2">
      <c r="A105" s="209">
        <f t="array" ref="A105">LARGE((Meldeformular!$AA$10:$AA$109=$F$6)*Meldeformular!$A$10:$A$109,99)</f>
        <v>0</v>
      </c>
      <c r="B105" s="129" t="str">
        <f>IF(A105&gt;0,VLOOKUP(A105,Meldeformular!$A$10:$AG$109,2),"")</f>
        <v/>
      </c>
      <c r="C105" s="129" t="str">
        <f>IF(A105&gt;0,VLOOKUP(A105,Meldeformular!$A$10:$AG$109,3),"")</f>
        <v/>
      </c>
      <c r="D105" s="73" t="str">
        <f>IF(A105&gt;0,VLOOKUP(A105,Meldeformular!$A$10:$AG$109,6),"")</f>
        <v/>
      </c>
      <c r="E105" s="79"/>
    </row>
    <row r="106" spans="1:5" x14ac:dyDescent="0.2">
      <c r="A106" s="209">
        <f t="array" ref="A106">LARGE((Meldeformular!$AA$10:$AA$109=$F$6)*Meldeformular!$A$10:$A$109,100)</f>
        <v>0</v>
      </c>
      <c r="B106" s="129" t="str">
        <f>IF(A106&gt;0,VLOOKUP(A106,Meldeformular!$A$10:$AG$109,2),"")</f>
        <v/>
      </c>
      <c r="C106" s="129" t="str">
        <f>IF(A106&gt;0,VLOOKUP(A106,Meldeformular!$A$10:$AG$109,3),"")</f>
        <v/>
      </c>
      <c r="D106" s="73" t="str">
        <f>IF(A106&gt;0,VLOOKUP(A106,Meldeformular!$A$10:$AG$109,6),"")</f>
        <v/>
      </c>
      <c r="E106" s="79"/>
    </row>
  </sheetData>
  <sheetProtection password="927F" sheet="1" objects="1" scenarios="1" selectLockedCells="1"/>
  <mergeCells count="3">
    <mergeCell ref="A1:E1"/>
    <mergeCell ref="A2:E2"/>
    <mergeCell ref="B4:E4"/>
  </mergeCells>
  <conditionalFormatting sqref="D7">
    <cfRule type="cellIs" dxfId="5" priority="4" operator="equal">
      <formula>118</formula>
    </cfRule>
  </conditionalFormatting>
  <conditionalFormatting sqref="D7">
    <cfRule type="cellIs" dxfId="4" priority="5" operator="equal">
      <formula>0</formula>
    </cfRule>
  </conditionalFormatting>
  <conditionalFormatting sqref="D8:D106">
    <cfRule type="cellIs" dxfId="3" priority="2" operator="equal">
      <formula>118</formula>
    </cfRule>
  </conditionalFormatting>
  <conditionalFormatting sqref="D8:D106">
    <cfRule type="cellIs" dxfId="2" priority="3" operator="equal">
      <formula>0</formula>
    </cfRule>
  </conditionalFormatting>
  <conditionalFormatting sqref="A7:A106">
    <cfRule type="cellIs" dxfId="1" priority="1" operator="equal">
      <formula>0</formula>
    </cfRule>
  </conditionalFormatting>
  <dataValidations count="1">
    <dataValidation allowBlank="1" showDropDown="1" showInputMessage="1" showErrorMessage="1" sqref="E7:E106" xr:uid="{00000000-0002-0000-0600-000000000000}"/>
  </dataValidations>
  <pageMargins left="0.70866141732283472" right="0.70866141732283472" top="0.78740157480314965" bottom="0.78740157480314965" header="0.31496062992125984" footer="0.31496062992125984"/>
  <pageSetup paperSize="9" scale="80" fitToHeight="0" orientation="portrait" r:id="rId1"/>
  <headerFooter>
    <oddFooter>&amp;LBenjamin Fischer&amp;Ctechnik.einrad@gmail.com&amp;R&amp;A / Seite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pageSetUpPr fitToPage="1"/>
  </sheetPr>
  <dimension ref="A1:V64"/>
  <sheetViews>
    <sheetView showGridLines="0" showRowColHeaders="0" topLeftCell="B1" workbookViewId="0" xr3:uid="{85D5C41F-068E-5C55-9968-509E7C2A5619}">
      <selection activeCell="D6" sqref="D6:F6"/>
    </sheetView>
  </sheetViews>
  <sheetFormatPr defaultColWidth="11.43359375" defaultRowHeight="15" x14ac:dyDescent="0.2"/>
  <cols>
    <col min="1" max="1" width="0" hidden="1" customWidth="1"/>
    <col min="2" max="2" width="11.02734375" customWidth="1"/>
    <col min="3" max="3" width="4.70703125" customWidth="1"/>
    <col min="4" max="5" width="20.71484375" customWidth="1"/>
    <col min="6" max="6" width="5.6484375" customWidth="1"/>
    <col min="7" max="7" width="6.45703125" style="136" customWidth="1"/>
    <col min="8" max="8" width="6.45703125" style="137" hidden="1" customWidth="1"/>
    <col min="9" max="9" width="11.02734375" customWidth="1"/>
    <col min="10" max="10" width="4.83984375" customWidth="1"/>
    <col min="11" max="12" width="20.71484375" customWidth="1"/>
    <col min="13" max="13" width="6.05078125" customWidth="1"/>
    <col min="14" max="14" width="5.91796875" style="138" customWidth="1"/>
  </cols>
  <sheetData>
    <row r="1" spans="1:22" s="130" customFormat="1" ht="38.1" customHeight="1" x14ac:dyDescent="0.35">
      <c r="B1" s="295" t="str">
        <f>'allg. Daten'!A1</f>
        <v>11. Deutsche Meisterschaft Freestyle</v>
      </c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131"/>
      <c r="O1" s="132"/>
      <c r="P1" s="132"/>
      <c r="Q1" s="132"/>
      <c r="R1" s="132"/>
      <c r="S1" s="132"/>
      <c r="T1" s="132"/>
      <c r="U1" s="132"/>
      <c r="V1" s="133"/>
    </row>
    <row r="2" spans="1:22" s="130" customFormat="1" ht="38.1" customHeight="1" x14ac:dyDescent="0.3">
      <c r="B2" s="296" t="str">
        <f>'allg. Daten'!B2</f>
        <v>17. - 19.05.2019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131"/>
      <c r="O2" s="132"/>
      <c r="P2" s="132"/>
      <c r="Q2" s="132"/>
      <c r="R2" s="132"/>
      <c r="S2" s="132"/>
      <c r="T2" s="132"/>
      <c r="U2" s="132"/>
      <c r="V2" s="134"/>
    </row>
    <row r="3" spans="1:22" s="130" customFormat="1" ht="9.9499999999999993" customHeight="1" x14ac:dyDescent="0.3"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1"/>
      <c r="O3" s="132"/>
      <c r="P3" s="132"/>
      <c r="Q3" s="132"/>
      <c r="R3" s="132"/>
      <c r="S3" s="132"/>
      <c r="T3" s="132"/>
      <c r="U3" s="132"/>
      <c r="V3" s="134"/>
    </row>
    <row r="4" spans="1:22" s="130" customFormat="1" ht="38.1" customHeight="1" x14ac:dyDescent="0.25">
      <c r="B4" s="125" t="s">
        <v>29</v>
      </c>
      <c r="D4" s="267" t="str">
        <f>'allg. Daten'!C6</f>
        <v>"Vereinsname"</v>
      </c>
      <c r="E4" s="297"/>
      <c r="F4" s="297"/>
      <c r="G4" s="297"/>
      <c r="H4" s="297"/>
      <c r="I4" s="297"/>
      <c r="J4" s="297"/>
      <c r="K4" s="297"/>
      <c r="L4" s="297"/>
      <c r="M4" s="297"/>
      <c r="N4" s="131"/>
      <c r="O4" s="132"/>
      <c r="P4" s="132"/>
      <c r="Q4" s="132"/>
      <c r="R4" s="132"/>
      <c r="S4" s="132"/>
      <c r="T4" s="132"/>
      <c r="U4" s="132"/>
      <c r="V4" s="134"/>
    </row>
    <row r="5" spans="1:22" ht="20.100000000000001" customHeight="1" thickBot="1" x14ac:dyDescent="0.25"/>
    <row r="6" spans="1:22" ht="16.5" customHeight="1" thickBot="1" x14ac:dyDescent="0.25">
      <c r="A6">
        <v>1</v>
      </c>
      <c r="B6" s="290" t="s">
        <v>124</v>
      </c>
      <c r="C6" s="291"/>
      <c r="D6" s="292" t="s">
        <v>125</v>
      </c>
      <c r="E6" s="293"/>
      <c r="F6" s="294"/>
      <c r="H6" s="137">
        <v>2</v>
      </c>
      <c r="I6" s="290" t="s">
        <v>126</v>
      </c>
      <c r="J6" s="291"/>
      <c r="K6" s="292" t="s">
        <v>125</v>
      </c>
      <c r="L6" s="293"/>
      <c r="M6" s="294"/>
    </row>
    <row r="7" spans="1:22" ht="16.5" customHeight="1" thickBot="1" x14ac:dyDescent="0.25">
      <c r="B7" s="139" t="s">
        <v>127</v>
      </c>
      <c r="C7" s="140"/>
      <c r="D7" s="141" t="s">
        <v>36</v>
      </c>
      <c r="E7" s="142" t="s">
        <v>37</v>
      </c>
      <c r="F7" s="142" t="s">
        <v>40</v>
      </c>
      <c r="G7" s="143"/>
      <c r="H7" s="144"/>
      <c r="I7" s="145" t="s">
        <v>127</v>
      </c>
      <c r="J7" s="140"/>
      <c r="K7" s="146" t="s">
        <v>36</v>
      </c>
      <c r="L7" s="147" t="s">
        <v>37</v>
      </c>
      <c r="M7" s="147" t="s">
        <v>40</v>
      </c>
    </row>
    <row r="8" spans="1:22" ht="16.5" customHeight="1" thickBot="1" x14ac:dyDescent="0.25">
      <c r="B8" s="148">
        <v>1</v>
      </c>
      <c r="C8" s="149">
        <f t="array" ref="C8">LARGE((Meldeformular!$AB$10:$AB$109=G8)*Meldeformular!$A$10:$A$109,2)</f>
        <v>0</v>
      </c>
      <c r="D8" s="150" t="str">
        <f>IF(C8&gt;0,VLOOKUP(C8,Meldeformular!$A$10:$AG$109,2),"")</f>
        <v/>
      </c>
      <c r="E8" s="151" t="str">
        <f>IF(C8&gt;0,VLOOKUP(C8,Meldeformular!$A$10:$AG$109,3),"")</f>
        <v/>
      </c>
      <c r="F8" s="151" t="str">
        <f>IF(C8&gt;0,VLOOKUP(C8,Meldeformular!$A$10:$AG$109,6),"")</f>
        <v/>
      </c>
      <c r="G8" s="136">
        <v>1</v>
      </c>
      <c r="I8" s="152">
        <v>1</v>
      </c>
      <c r="J8" s="149">
        <f t="array" ref="J8">LARGE((Meldeformular!$AB$10:$AB$109=N8)*Meldeformular!$A$10:$A$109,2)</f>
        <v>0</v>
      </c>
      <c r="K8" s="150" t="str">
        <f>IF(J8&gt;0,VLOOKUP(J8,Meldeformular!$A$10:$AG$109,2),"")</f>
        <v/>
      </c>
      <c r="L8" s="151" t="str">
        <f>IF(J8&gt;0,VLOOKUP(J8,Meldeformular!$A$10:$AG$109,3),"")</f>
        <v/>
      </c>
      <c r="M8" s="151" t="str">
        <f>IF(J8&gt;0,VLOOKUP(J8,Meldeformular!$A$10:$AG$109,6),"")</f>
        <v/>
      </c>
      <c r="N8" s="138">
        <v>2</v>
      </c>
    </row>
    <row r="9" spans="1:22" ht="16.5" customHeight="1" thickBot="1" x14ac:dyDescent="0.25">
      <c r="B9" s="148">
        <v>2</v>
      </c>
      <c r="C9" s="149">
        <f t="array" ref="C9">LARGE((Meldeformular!$AB$10:$AB$109=G8)*Meldeformular!$A$10:$A$109,1)</f>
        <v>0</v>
      </c>
      <c r="D9" s="150" t="str">
        <f>IF(C9&gt;0,VLOOKUP(C9,Meldeformular!$A$10:$AG$109,2),"")</f>
        <v/>
      </c>
      <c r="E9" s="151" t="str">
        <f>IF(C9&gt;0,VLOOKUP(C9,Meldeformular!$A$10:$AG$109,3),"")</f>
        <v/>
      </c>
      <c r="F9" s="151" t="str">
        <f>IF(C9&gt;0,VLOOKUP(C9,Meldeformular!$A$10:$AG$109,6),"")</f>
        <v/>
      </c>
      <c r="I9" s="152">
        <v>2</v>
      </c>
      <c r="J9" s="149">
        <f t="array" ref="J9">LARGE((Meldeformular!$AB$10:$AB$109=N8)*Meldeformular!$A$10:$A$109,1)</f>
        <v>0</v>
      </c>
      <c r="K9" s="150" t="str">
        <f>IF(J9&gt;0,VLOOKUP(J9,Meldeformular!$A$10:$AG$109,2),"")</f>
        <v/>
      </c>
      <c r="L9" s="151" t="str">
        <f>IF(J9&gt;0,VLOOKUP(J9,Meldeformular!$A$10:$AG$109,3),"")</f>
        <v/>
      </c>
      <c r="M9" s="151" t="str">
        <f>IF(J9&gt;0,VLOOKUP(J9,Meldeformular!$A$10:$AG$109,6),"")</f>
        <v/>
      </c>
    </row>
    <row r="10" spans="1:22" ht="15.75" thickBot="1" x14ac:dyDescent="0.25"/>
    <row r="11" spans="1:22" ht="16.5" customHeight="1" thickBot="1" x14ac:dyDescent="0.25">
      <c r="A11">
        <v>3</v>
      </c>
      <c r="B11" s="290" t="s">
        <v>128</v>
      </c>
      <c r="C11" s="291"/>
      <c r="D11" s="292" t="s">
        <v>125</v>
      </c>
      <c r="E11" s="293"/>
      <c r="F11" s="294"/>
      <c r="H11" s="137">
        <v>4</v>
      </c>
      <c r="I11" s="290" t="s">
        <v>129</v>
      </c>
      <c r="J11" s="291"/>
      <c r="K11" s="292" t="s">
        <v>125</v>
      </c>
      <c r="L11" s="293"/>
      <c r="M11" s="294"/>
    </row>
    <row r="12" spans="1:22" ht="16.5" customHeight="1" thickBot="1" x14ac:dyDescent="0.25">
      <c r="B12" s="145" t="s">
        <v>127</v>
      </c>
      <c r="C12" s="140"/>
      <c r="D12" s="146" t="s">
        <v>36</v>
      </c>
      <c r="E12" s="147" t="s">
        <v>37</v>
      </c>
      <c r="F12" s="147" t="s">
        <v>40</v>
      </c>
      <c r="G12" s="143"/>
      <c r="H12" s="144"/>
      <c r="I12" s="145" t="s">
        <v>127</v>
      </c>
      <c r="J12" s="140"/>
      <c r="K12" s="146" t="s">
        <v>36</v>
      </c>
      <c r="L12" s="147" t="s">
        <v>37</v>
      </c>
      <c r="M12" s="147" t="s">
        <v>40</v>
      </c>
    </row>
    <row r="13" spans="1:22" ht="16.5" customHeight="1" thickBot="1" x14ac:dyDescent="0.25">
      <c r="B13" s="152">
        <v>1</v>
      </c>
      <c r="C13" s="149">
        <f t="array" ref="C13">LARGE((Meldeformular!$AB$10:$AB$109=G13)*Meldeformular!$A$10:$A$109,2)</f>
        <v>0</v>
      </c>
      <c r="D13" s="150" t="str">
        <f>IF(C13&gt;0,VLOOKUP(C13,Meldeformular!$A$10:$AG$109,2),"")</f>
        <v/>
      </c>
      <c r="E13" s="151" t="str">
        <f>IF(C13&gt;0,VLOOKUP(C13,Meldeformular!$A$10:$AG$109,3),"")</f>
        <v/>
      </c>
      <c r="F13" s="151" t="str">
        <f>IF(C13&gt;0,VLOOKUP(C13,Meldeformular!$A$10:$AG$109,6),"")</f>
        <v/>
      </c>
      <c r="G13" s="136">
        <v>3</v>
      </c>
      <c r="I13" s="152">
        <v>1</v>
      </c>
      <c r="J13" s="149">
        <f t="array" ref="J13">LARGE((Meldeformular!$AB$10:$AB$109=N13)*Meldeformular!$A$10:$A$109,2)</f>
        <v>0</v>
      </c>
      <c r="K13" s="150" t="str">
        <f>IF(J13&gt;0,VLOOKUP(J13,Meldeformular!$A$10:$AG$109,2),"")</f>
        <v/>
      </c>
      <c r="L13" s="151" t="str">
        <f>IF(J13&gt;0,VLOOKUP(J13,Meldeformular!$A$10:$AG$109,3),"")</f>
        <v/>
      </c>
      <c r="M13" s="151" t="str">
        <f>IF(J13&gt;0,VLOOKUP(J13,Meldeformular!$A$10:$AG$109,6),"")</f>
        <v/>
      </c>
      <c r="N13" s="138">
        <v>4</v>
      </c>
    </row>
    <row r="14" spans="1:22" ht="16.5" customHeight="1" thickBot="1" x14ac:dyDescent="0.25">
      <c r="B14" s="152">
        <v>2</v>
      </c>
      <c r="C14" s="149">
        <f t="array" ref="C14">LARGE((Meldeformular!$AB$10:$AB$109=G13)*Meldeformular!$A$10:$A$109,1)</f>
        <v>0</v>
      </c>
      <c r="D14" s="150" t="str">
        <f>IF(C14&gt;0,VLOOKUP(C14,Meldeformular!$A$10:$AG$109,2),"")</f>
        <v/>
      </c>
      <c r="E14" s="151" t="str">
        <f>IF(C14&gt;0,VLOOKUP(C14,Meldeformular!$A$10:$AG$109,3),"")</f>
        <v/>
      </c>
      <c r="F14" s="151" t="str">
        <f>IF(C14&gt;0,VLOOKUP(C14,Meldeformular!$A$10:$AG$109,6),"")</f>
        <v/>
      </c>
      <c r="I14" s="152">
        <v>2</v>
      </c>
      <c r="J14" s="149">
        <f t="array" ref="J14">LARGE((Meldeformular!$AB$10:$AB$109=N13)*Meldeformular!$A$10:$A$109,1)</f>
        <v>0</v>
      </c>
      <c r="K14" s="150" t="str">
        <f>IF(J14&gt;0,VLOOKUP(J14,Meldeformular!$A$10:$AG$109,2),"")</f>
        <v/>
      </c>
      <c r="L14" s="151" t="str">
        <f>IF(J14&gt;0,VLOOKUP(J14,Meldeformular!$A$10:$AG$109,3),"")</f>
        <v/>
      </c>
      <c r="M14" s="151" t="str">
        <f>IF(J14&gt;0,VLOOKUP(J14,Meldeformular!$A$10:$AG$109,6),"")</f>
        <v/>
      </c>
    </row>
    <row r="15" spans="1:22" ht="15.75" thickBot="1" x14ac:dyDescent="0.25"/>
    <row r="16" spans="1:22" ht="16.5" customHeight="1" thickBot="1" x14ac:dyDescent="0.25">
      <c r="A16">
        <v>5</v>
      </c>
      <c r="B16" s="290" t="s">
        <v>130</v>
      </c>
      <c r="C16" s="291"/>
      <c r="D16" s="292" t="s">
        <v>125</v>
      </c>
      <c r="E16" s="293"/>
      <c r="F16" s="294"/>
      <c r="H16" s="137">
        <v>6</v>
      </c>
      <c r="I16" s="290" t="s">
        <v>131</v>
      </c>
      <c r="J16" s="291"/>
      <c r="K16" s="292" t="s">
        <v>125</v>
      </c>
      <c r="L16" s="293"/>
      <c r="M16" s="294"/>
    </row>
    <row r="17" spans="1:14" ht="16.5" customHeight="1" thickBot="1" x14ac:dyDescent="0.25">
      <c r="B17" s="145" t="s">
        <v>127</v>
      </c>
      <c r="C17" s="140"/>
      <c r="D17" s="146" t="s">
        <v>36</v>
      </c>
      <c r="E17" s="147" t="s">
        <v>37</v>
      </c>
      <c r="F17" s="147" t="s">
        <v>40</v>
      </c>
      <c r="G17" s="143"/>
      <c r="H17" s="144"/>
      <c r="I17" s="145" t="s">
        <v>127</v>
      </c>
      <c r="J17" s="140"/>
      <c r="K17" s="146" t="s">
        <v>36</v>
      </c>
      <c r="L17" s="147" t="s">
        <v>37</v>
      </c>
      <c r="M17" s="147" t="s">
        <v>40</v>
      </c>
    </row>
    <row r="18" spans="1:14" ht="16.5" customHeight="1" thickBot="1" x14ac:dyDescent="0.25">
      <c r="B18" s="152">
        <v>1</v>
      </c>
      <c r="C18" s="149">
        <f t="array" ref="C18">LARGE((Meldeformular!$AB$10:$AB$109=G18)*Meldeformular!$A$10:$A$109,2)</f>
        <v>0</v>
      </c>
      <c r="D18" s="150" t="str">
        <f>IF(C18&gt;0,VLOOKUP(C18,Meldeformular!$A$10:$AG$109,2),"")</f>
        <v/>
      </c>
      <c r="E18" s="151" t="str">
        <f>IF(C18&gt;0,VLOOKUP(C18,Meldeformular!$A$10:$AG$109,3),"")</f>
        <v/>
      </c>
      <c r="F18" s="151" t="str">
        <f>IF(C18&gt;0,VLOOKUP(C18,Meldeformular!$A$10:$AG$109,6),"")</f>
        <v/>
      </c>
      <c r="G18" s="136">
        <v>5</v>
      </c>
      <c r="I18" s="152">
        <v>1</v>
      </c>
      <c r="J18" s="149">
        <f t="array" ref="J18">LARGE((Meldeformular!$AB$10:$AB$109=N18)*Meldeformular!$A$10:$A$109,2)</f>
        <v>0</v>
      </c>
      <c r="K18" s="150" t="str">
        <f>IF(J18&gt;0,VLOOKUP(J18,Meldeformular!$A$10:$AG$109,2),"")</f>
        <v/>
      </c>
      <c r="L18" s="151" t="str">
        <f>IF(J18&gt;0,VLOOKUP(J18,Meldeformular!$A$10:$AG$109,3),"")</f>
        <v/>
      </c>
      <c r="M18" s="151" t="str">
        <f>IF(J18&gt;0,VLOOKUP(J18,Meldeformular!$A$10:$AG$109,6),"")</f>
        <v/>
      </c>
      <c r="N18" s="138">
        <v>6</v>
      </c>
    </row>
    <row r="19" spans="1:14" ht="16.5" customHeight="1" thickBot="1" x14ac:dyDescent="0.25">
      <c r="B19" s="152">
        <v>2</v>
      </c>
      <c r="C19" s="149">
        <f t="array" ref="C19">LARGE((Meldeformular!$AB$10:$AB$109=G18)*Meldeformular!$A$10:$A$109,1)</f>
        <v>0</v>
      </c>
      <c r="D19" s="150" t="str">
        <f>IF(C19&gt;0,VLOOKUP(C19,Meldeformular!$A$10:$AG$109,2),"")</f>
        <v/>
      </c>
      <c r="E19" s="151" t="str">
        <f>IF(C19&gt;0,VLOOKUP(C19,Meldeformular!$A$10:$AG$109,3),"")</f>
        <v/>
      </c>
      <c r="F19" s="151" t="str">
        <f>IF(C19&gt;0,VLOOKUP(C19,Meldeformular!$A$10:$AG$109,6),"")</f>
        <v/>
      </c>
      <c r="I19" s="152">
        <v>2</v>
      </c>
      <c r="J19" s="149">
        <f t="array" ref="J19">LARGE((Meldeformular!$AB$10:$AB$109=N18)*Meldeformular!$A$10:$A$109,1)</f>
        <v>0</v>
      </c>
      <c r="K19" s="150" t="str">
        <f>IF(J19&gt;0,VLOOKUP(J19,Meldeformular!$A$10:$AG$109,2),"")</f>
        <v/>
      </c>
      <c r="L19" s="151" t="str">
        <f>IF(J19&gt;0,VLOOKUP(J19,Meldeformular!$A$10:$AG$109,3),"")</f>
        <v/>
      </c>
      <c r="M19" s="151" t="str">
        <f>IF(J19&gt;0,VLOOKUP(J19,Meldeformular!$A$10:$AG$109,6),"")</f>
        <v/>
      </c>
    </row>
    <row r="20" spans="1:14" ht="15.75" thickBot="1" x14ac:dyDescent="0.25"/>
    <row r="21" spans="1:14" ht="16.5" customHeight="1" thickBot="1" x14ac:dyDescent="0.25">
      <c r="A21">
        <v>7</v>
      </c>
      <c r="B21" s="290" t="s">
        <v>132</v>
      </c>
      <c r="C21" s="291"/>
      <c r="D21" s="292" t="s">
        <v>125</v>
      </c>
      <c r="E21" s="293"/>
      <c r="F21" s="294"/>
      <c r="H21" s="137">
        <v>8</v>
      </c>
      <c r="I21" s="290" t="s">
        <v>133</v>
      </c>
      <c r="J21" s="291"/>
      <c r="K21" s="292" t="s">
        <v>125</v>
      </c>
      <c r="L21" s="293"/>
      <c r="M21" s="294"/>
    </row>
    <row r="22" spans="1:14" ht="16.5" customHeight="1" thickBot="1" x14ac:dyDescent="0.25">
      <c r="B22" s="145" t="s">
        <v>127</v>
      </c>
      <c r="C22" s="140"/>
      <c r="D22" s="146" t="s">
        <v>36</v>
      </c>
      <c r="E22" s="147" t="s">
        <v>37</v>
      </c>
      <c r="F22" s="147" t="s">
        <v>40</v>
      </c>
      <c r="G22" s="143"/>
      <c r="H22" s="144"/>
      <c r="I22" s="145" t="s">
        <v>127</v>
      </c>
      <c r="J22" s="140"/>
      <c r="K22" s="146" t="s">
        <v>36</v>
      </c>
      <c r="L22" s="147" t="s">
        <v>37</v>
      </c>
      <c r="M22" s="147" t="s">
        <v>40</v>
      </c>
    </row>
    <row r="23" spans="1:14" ht="16.5" customHeight="1" thickBot="1" x14ac:dyDescent="0.25">
      <c r="B23" s="152">
        <v>1</v>
      </c>
      <c r="C23" s="149">
        <f t="array" ref="C23">LARGE((Meldeformular!$AB$10:$AB$109=G23)*Meldeformular!$A$10:$A$109,2)</f>
        <v>0</v>
      </c>
      <c r="D23" s="150" t="str">
        <f>IF(C23&gt;0,VLOOKUP(C23,Meldeformular!$A$10:$AG$109,2),"")</f>
        <v/>
      </c>
      <c r="E23" s="151" t="str">
        <f>IF(C23&gt;0,VLOOKUP(C23,Meldeformular!$A$10:$AG$109,3),"")</f>
        <v/>
      </c>
      <c r="F23" s="151" t="str">
        <f>IF(C23&gt;0,VLOOKUP(C23,Meldeformular!$A$10:$AG$109,6),"")</f>
        <v/>
      </c>
      <c r="G23" s="136">
        <v>7</v>
      </c>
      <c r="I23" s="152">
        <v>1</v>
      </c>
      <c r="J23" s="149">
        <f t="array" ref="J23">LARGE((Meldeformular!$AB$10:$AB$109=N23)*Meldeformular!$A$10:$A$109,2)</f>
        <v>0</v>
      </c>
      <c r="K23" s="150" t="str">
        <f>IF(J23&gt;0,VLOOKUP(J23,Meldeformular!$A$10:$AG$109,2),"")</f>
        <v/>
      </c>
      <c r="L23" s="151" t="str">
        <f>IF(J23&gt;0,VLOOKUP(J23,Meldeformular!$A$10:$AG$109,3),"")</f>
        <v/>
      </c>
      <c r="M23" s="151" t="str">
        <f>IF(J23&gt;0,VLOOKUP(J23,Meldeformular!$A$10:$AG$109,6),"")</f>
        <v/>
      </c>
      <c r="N23" s="138">
        <v>8</v>
      </c>
    </row>
    <row r="24" spans="1:14" ht="16.5" customHeight="1" thickBot="1" x14ac:dyDescent="0.25">
      <c r="B24" s="152">
        <v>2</v>
      </c>
      <c r="C24" s="149">
        <f t="array" ref="C24">LARGE((Meldeformular!$AB$10:$AB$109=G23)*Meldeformular!$A$10:$A$109,1)</f>
        <v>0</v>
      </c>
      <c r="D24" s="150" t="str">
        <f>IF(C24&gt;0,VLOOKUP(C24,Meldeformular!$A$10:$AG$109,2),"")</f>
        <v/>
      </c>
      <c r="E24" s="151" t="str">
        <f>IF(C24&gt;0,VLOOKUP(C24,Meldeformular!$A$10:$AG$109,3),"")</f>
        <v/>
      </c>
      <c r="F24" s="151" t="str">
        <f>IF(C24&gt;0,VLOOKUP(C24,Meldeformular!$A$10:$AG$109,6),"")</f>
        <v/>
      </c>
      <c r="I24" s="152">
        <v>2</v>
      </c>
      <c r="J24" s="149">
        <f t="array" ref="J24">LARGE((Meldeformular!$AB$10:$AB$109=N23)*Meldeformular!$A$10:$A$109,1)</f>
        <v>0</v>
      </c>
      <c r="K24" s="150" t="str">
        <f>IF(J24&gt;0,VLOOKUP(J24,Meldeformular!$A$10:$AG$109,2),"")</f>
        <v/>
      </c>
      <c r="L24" s="151" t="str">
        <f>IF(J24&gt;0,VLOOKUP(J24,Meldeformular!$A$10:$AG$109,3),"")</f>
        <v/>
      </c>
      <c r="M24" s="151" t="str">
        <f>IF(J24&gt;0,VLOOKUP(J24,Meldeformular!$A$10:$AG$109,6),"")</f>
        <v/>
      </c>
    </row>
    <row r="25" spans="1:14" ht="15.75" thickBot="1" x14ac:dyDescent="0.25"/>
    <row r="26" spans="1:14" ht="16.5" customHeight="1" thickBot="1" x14ac:dyDescent="0.25">
      <c r="A26">
        <v>9</v>
      </c>
      <c r="B26" s="290" t="s">
        <v>134</v>
      </c>
      <c r="C26" s="291"/>
      <c r="D26" s="292" t="s">
        <v>125</v>
      </c>
      <c r="E26" s="293"/>
      <c r="F26" s="294"/>
      <c r="H26" s="137">
        <v>10</v>
      </c>
      <c r="I26" s="290" t="s">
        <v>135</v>
      </c>
      <c r="J26" s="291"/>
      <c r="K26" s="292" t="s">
        <v>125</v>
      </c>
      <c r="L26" s="293"/>
      <c r="M26" s="294"/>
    </row>
    <row r="27" spans="1:14" ht="16.5" customHeight="1" thickBot="1" x14ac:dyDescent="0.25">
      <c r="B27" s="145" t="s">
        <v>127</v>
      </c>
      <c r="C27" s="140"/>
      <c r="D27" s="146" t="s">
        <v>36</v>
      </c>
      <c r="E27" s="147" t="s">
        <v>37</v>
      </c>
      <c r="F27" s="147" t="s">
        <v>40</v>
      </c>
      <c r="G27" s="143"/>
      <c r="H27" s="144"/>
      <c r="I27" s="145" t="s">
        <v>127</v>
      </c>
      <c r="J27" s="140"/>
      <c r="K27" s="146" t="s">
        <v>36</v>
      </c>
      <c r="L27" s="147" t="s">
        <v>37</v>
      </c>
      <c r="M27" s="147" t="s">
        <v>40</v>
      </c>
    </row>
    <row r="28" spans="1:14" ht="16.5" customHeight="1" thickBot="1" x14ac:dyDescent="0.25">
      <c r="B28" s="152">
        <v>1</v>
      </c>
      <c r="C28" s="149">
        <f t="array" ref="C28">LARGE((Meldeformular!$AB$10:$AB$109=G28)*Meldeformular!$A$10:$A$109,2)</f>
        <v>0</v>
      </c>
      <c r="D28" s="150" t="str">
        <f>IF(C28&gt;0,VLOOKUP(C28,Meldeformular!$A$10:$AG$109,2),"")</f>
        <v/>
      </c>
      <c r="E28" s="151" t="str">
        <f>IF(C28&gt;0,VLOOKUP(C28,Meldeformular!$A$10:$AG$109,3),"")</f>
        <v/>
      </c>
      <c r="F28" s="151" t="str">
        <f>IF(C28&gt;0,VLOOKUP(C28,Meldeformular!$A$10:$AG$109,6),"")</f>
        <v/>
      </c>
      <c r="G28" s="136">
        <v>9</v>
      </c>
      <c r="I28" s="152">
        <v>1</v>
      </c>
      <c r="J28" s="149">
        <f t="array" ref="J28">LARGE((Meldeformular!$AB$10:$AB$109=N28)*Meldeformular!$A$10:$A$109,2)</f>
        <v>0</v>
      </c>
      <c r="K28" s="150" t="str">
        <f>IF(J28&gt;0,VLOOKUP(J28,Meldeformular!$A$10:$AG$109,2),"")</f>
        <v/>
      </c>
      <c r="L28" s="151" t="str">
        <f>IF(J28&gt;0,VLOOKUP(J28,Meldeformular!$A$10:$AG$109,3),"")</f>
        <v/>
      </c>
      <c r="M28" s="151" t="str">
        <f>IF(J28&gt;0,VLOOKUP(J28,Meldeformular!$A$10:$AG$109,6),"")</f>
        <v/>
      </c>
      <c r="N28" s="138">
        <v>10</v>
      </c>
    </row>
    <row r="29" spans="1:14" ht="16.5" customHeight="1" thickBot="1" x14ac:dyDescent="0.25">
      <c r="B29" s="152">
        <v>2</v>
      </c>
      <c r="C29" s="149">
        <f t="array" ref="C29">LARGE((Meldeformular!$AB$10:$AB$109=G28)*Meldeformular!$A$10:$A$109,1)</f>
        <v>0</v>
      </c>
      <c r="D29" s="150" t="str">
        <f>IF(C29&gt;0,VLOOKUP(C29,Meldeformular!$A$10:$AG$109,2),"")</f>
        <v/>
      </c>
      <c r="E29" s="151" t="str">
        <f>IF(C29&gt;0,VLOOKUP(C29,Meldeformular!$A$10:$AG$109,3),"")</f>
        <v/>
      </c>
      <c r="F29" s="151" t="str">
        <f>IF(C29&gt;0,VLOOKUP(C29,Meldeformular!$A$10:$AG$109,6),"")</f>
        <v/>
      </c>
      <c r="I29" s="152">
        <v>2</v>
      </c>
      <c r="J29" s="149">
        <f t="array" ref="J29">LARGE((Meldeformular!$AB$10:$AB$109=N28)*Meldeformular!$A$10:$A$109,1)</f>
        <v>0</v>
      </c>
      <c r="K29" s="150" t="str">
        <f>IF(J29&gt;0,VLOOKUP(J29,Meldeformular!$A$10:$AG$109,2),"")</f>
        <v/>
      </c>
      <c r="L29" s="151" t="str">
        <f>IF(J29&gt;0,VLOOKUP(J29,Meldeformular!$A$10:$AG$109,3),"")</f>
        <v/>
      </c>
      <c r="M29" s="151" t="str">
        <f>IF(J29&gt;0,VLOOKUP(J29,Meldeformular!$A$10:$AG$109,6),"")</f>
        <v/>
      </c>
    </row>
    <row r="30" spans="1:14" ht="15.75" thickBot="1" x14ac:dyDescent="0.25">
      <c r="I30" s="153"/>
      <c r="J30" s="153"/>
    </row>
    <row r="31" spans="1:14" ht="16.5" customHeight="1" thickBot="1" x14ac:dyDescent="0.25">
      <c r="A31">
        <v>11</v>
      </c>
      <c r="B31" s="290" t="s">
        <v>136</v>
      </c>
      <c r="C31" s="291"/>
      <c r="D31" s="292" t="s">
        <v>125</v>
      </c>
      <c r="E31" s="293"/>
      <c r="F31" s="294"/>
      <c r="H31" s="137">
        <v>12</v>
      </c>
      <c r="I31" s="290" t="s">
        <v>137</v>
      </c>
      <c r="J31" s="291"/>
      <c r="K31" s="292" t="s">
        <v>125</v>
      </c>
      <c r="L31" s="293"/>
      <c r="M31" s="294"/>
    </row>
    <row r="32" spans="1:14" ht="16.5" customHeight="1" thickBot="1" x14ac:dyDescent="0.25">
      <c r="B32" s="145" t="s">
        <v>127</v>
      </c>
      <c r="C32" s="140"/>
      <c r="D32" s="146" t="s">
        <v>36</v>
      </c>
      <c r="E32" s="147" t="s">
        <v>37</v>
      </c>
      <c r="F32" s="147" t="s">
        <v>40</v>
      </c>
      <c r="G32" s="143"/>
      <c r="H32" s="144"/>
      <c r="I32" s="145" t="s">
        <v>127</v>
      </c>
      <c r="J32" s="140"/>
      <c r="K32" s="146" t="s">
        <v>36</v>
      </c>
      <c r="L32" s="147" t="s">
        <v>37</v>
      </c>
      <c r="M32" s="147" t="s">
        <v>40</v>
      </c>
    </row>
    <row r="33" spans="1:15" ht="16.5" customHeight="1" thickBot="1" x14ac:dyDescent="0.25">
      <c r="B33" s="152">
        <v>1</v>
      </c>
      <c r="C33" s="149">
        <f t="array" ref="C33">LARGE((Meldeformular!$AB$10:$AB$109=G33)*Meldeformular!$A$10:$A$109,2)</f>
        <v>0</v>
      </c>
      <c r="D33" s="150" t="str">
        <f>IF(C33&gt;0,VLOOKUP(C33,Meldeformular!$A$10:$AG$109,2),"")</f>
        <v/>
      </c>
      <c r="E33" s="151" t="str">
        <f>IF(C33&gt;0,VLOOKUP(C33,Meldeformular!$A$10:$AG$109,3),"")</f>
        <v/>
      </c>
      <c r="F33" s="151" t="str">
        <f>IF(C33&gt;0,VLOOKUP(C33,Meldeformular!$A$10:$AG$109,6),"")</f>
        <v/>
      </c>
      <c r="G33" s="136">
        <v>11</v>
      </c>
      <c r="I33" s="152">
        <v>1</v>
      </c>
      <c r="J33" s="149">
        <f t="array" ref="J33">LARGE((Meldeformular!$AB$10:$AB$109=N33)*Meldeformular!$A$10:$A$109,2)</f>
        <v>0</v>
      </c>
      <c r="K33" s="150" t="str">
        <f>IF(J33&gt;0,VLOOKUP(J33,Meldeformular!$A$10:$AG$109,2),"")</f>
        <v/>
      </c>
      <c r="L33" s="151" t="str">
        <f>IF(J33&gt;0,VLOOKUP(J33,Meldeformular!$A$10:$AG$109,3),"")</f>
        <v/>
      </c>
      <c r="M33" s="151" t="str">
        <f>IF(J33&gt;0,VLOOKUP(J33,Meldeformular!$A$10:$AG$109,6),"")</f>
        <v/>
      </c>
      <c r="N33" s="138">
        <v>12</v>
      </c>
    </row>
    <row r="34" spans="1:15" ht="16.5" customHeight="1" thickBot="1" x14ac:dyDescent="0.25">
      <c r="B34" s="152">
        <v>2</v>
      </c>
      <c r="C34" s="149">
        <f t="array" ref="C34">LARGE((Meldeformular!$AB$10:$AB$109=G33)*Meldeformular!$A$10:$A$109,1)</f>
        <v>0</v>
      </c>
      <c r="D34" s="150" t="str">
        <f>IF(C34&gt;0,VLOOKUP(C34,Meldeformular!$A$10:$AG$109,2),"")</f>
        <v/>
      </c>
      <c r="E34" s="151" t="str">
        <f>IF(C34&gt;0,VLOOKUP(C34,Meldeformular!$A$10:$AG$109,3),"")</f>
        <v/>
      </c>
      <c r="F34" s="151" t="str">
        <f>IF(C34&gt;0,VLOOKUP(C34,Meldeformular!$A$10:$AG$109,6),"")</f>
        <v/>
      </c>
      <c r="I34" s="152">
        <v>2</v>
      </c>
      <c r="J34" s="149">
        <f t="array" ref="J34">LARGE((Meldeformular!$AB$10:$AB$109=N33)*Meldeformular!$A$10:$A$109,1)</f>
        <v>0</v>
      </c>
      <c r="K34" s="150" t="str">
        <f>IF(J34&gt;0,VLOOKUP(J34,Meldeformular!$A$10:$AG$109,2),"")</f>
        <v/>
      </c>
      <c r="L34" s="151" t="str">
        <f>IF(J34&gt;0,VLOOKUP(J34,Meldeformular!$A$10:$AG$109,3),"")</f>
        <v/>
      </c>
      <c r="M34" s="151" t="str">
        <f>IF(J34&gt;0,VLOOKUP(J34,Meldeformular!$A$10:$AG$109,6),"")</f>
        <v/>
      </c>
    </row>
    <row r="35" spans="1:15" ht="15.75" thickBot="1" x14ac:dyDescent="0.25"/>
    <row r="36" spans="1:15" ht="15.75" thickBot="1" x14ac:dyDescent="0.25">
      <c r="A36">
        <v>13</v>
      </c>
      <c r="B36" s="290" t="s">
        <v>138</v>
      </c>
      <c r="C36" s="291"/>
      <c r="D36" s="292" t="s">
        <v>125</v>
      </c>
      <c r="E36" s="293"/>
      <c r="F36" s="294"/>
      <c r="H36" s="137">
        <v>14</v>
      </c>
      <c r="I36" s="290" t="s">
        <v>139</v>
      </c>
      <c r="J36" s="291"/>
      <c r="K36" s="292" t="s">
        <v>125</v>
      </c>
      <c r="L36" s="293"/>
      <c r="M36" s="294"/>
    </row>
    <row r="37" spans="1:15" ht="15.75" thickBot="1" x14ac:dyDescent="0.25">
      <c r="B37" s="145" t="s">
        <v>127</v>
      </c>
      <c r="C37" s="140"/>
      <c r="D37" s="146" t="s">
        <v>36</v>
      </c>
      <c r="E37" s="147" t="s">
        <v>37</v>
      </c>
      <c r="F37" s="147" t="s">
        <v>40</v>
      </c>
      <c r="G37" s="143"/>
      <c r="H37" s="144"/>
      <c r="I37" s="145" t="s">
        <v>127</v>
      </c>
      <c r="J37" s="140"/>
      <c r="K37" s="146" t="s">
        <v>36</v>
      </c>
      <c r="L37" s="147" t="s">
        <v>37</v>
      </c>
      <c r="M37" s="147" t="s">
        <v>40</v>
      </c>
    </row>
    <row r="38" spans="1:15" ht="15.75" thickBot="1" x14ac:dyDescent="0.25">
      <c r="B38" s="152">
        <v>1</v>
      </c>
      <c r="C38" s="149">
        <f t="array" ref="C38">LARGE((Meldeformular!$AB$10:$AB$109=G38)*Meldeformular!$A$10:$A$109,2)</f>
        <v>0</v>
      </c>
      <c r="D38" s="150" t="str">
        <f>IF(C38&gt;0,VLOOKUP(C38,Meldeformular!$A$10:$AG$109,2),"")</f>
        <v/>
      </c>
      <c r="E38" s="151" t="str">
        <f>IF(C38&gt;0,VLOOKUP(C38,Meldeformular!$A$10:$AG$109,3),"")</f>
        <v/>
      </c>
      <c r="F38" s="151" t="str">
        <f>IF(C38&gt;0,VLOOKUP(C38,Meldeformular!$A$10:$AG$109,6),"")</f>
        <v/>
      </c>
      <c r="G38" s="136">
        <v>13</v>
      </c>
      <c r="I38" s="152">
        <v>1</v>
      </c>
      <c r="J38" s="149">
        <f t="array" ref="J38">LARGE((Meldeformular!$AB$10:$AB$109=N38)*Meldeformular!$A$10:$A$109,2)</f>
        <v>0</v>
      </c>
      <c r="K38" s="150" t="str">
        <f>IF(J38&gt;0,VLOOKUP(J38,Meldeformular!$A$10:$AG$109,2),"")</f>
        <v/>
      </c>
      <c r="L38" s="151" t="str">
        <f>IF(J38&gt;0,VLOOKUP(J38,Meldeformular!$A$10:$AG$109,3),"")</f>
        <v/>
      </c>
      <c r="M38" s="151" t="str">
        <f>IF(J38&gt;0,VLOOKUP(J38,Meldeformular!$A$10:$AG$109,6),"")</f>
        <v/>
      </c>
      <c r="N38" s="138">
        <v>14</v>
      </c>
    </row>
    <row r="39" spans="1:15" ht="15.75" thickBot="1" x14ac:dyDescent="0.25">
      <c r="B39" s="152">
        <v>2</v>
      </c>
      <c r="C39" s="149">
        <f t="array" ref="C39">LARGE((Meldeformular!$AB$10:$AB$109=G38)*Meldeformular!$A$10:$A$109,1)</f>
        <v>0</v>
      </c>
      <c r="D39" s="150" t="str">
        <f>IF(C39&gt;0,VLOOKUP(C39,Meldeformular!$A$10:$AG$109,2),"")</f>
        <v/>
      </c>
      <c r="E39" s="151" t="str">
        <f>IF(C39&gt;0,VLOOKUP(C39,Meldeformular!$A$10:$AG$109,3),"")</f>
        <v/>
      </c>
      <c r="F39" s="151" t="str">
        <f>IF(C39&gt;0,VLOOKUP(C39,Meldeformular!$A$10:$AG$109,6),"")</f>
        <v/>
      </c>
      <c r="I39" s="152">
        <v>2</v>
      </c>
      <c r="J39" s="149">
        <f t="array" ref="J39">LARGE((Meldeformular!$AB$10:$AB$109=N38)*Meldeformular!$A$10:$A$109,1)</f>
        <v>0</v>
      </c>
      <c r="K39" s="150" t="str">
        <f>IF(J39&gt;0,VLOOKUP(J39,Meldeformular!$A$10:$AG$109,2),"")</f>
        <v/>
      </c>
      <c r="L39" s="151" t="str">
        <f>IF(J39&gt;0,VLOOKUP(J39,Meldeformular!$A$10:$AG$109,3),"")</f>
        <v/>
      </c>
      <c r="M39" s="151" t="str">
        <f>IF(J39&gt;0,VLOOKUP(J39,Meldeformular!$A$10:$AG$109,6),"")</f>
        <v/>
      </c>
      <c r="O39" s="154"/>
    </row>
    <row r="40" spans="1:15" ht="15.75" thickBot="1" x14ac:dyDescent="0.25"/>
    <row r="41" spans="1:15" ht="15.75" thickBot="1" x14ac:dyDescent="0.25">
      <c r="A41">
        <v>15</v>
      </c>
      <c r="B41" s="290" t="s">
        <v>140</v>
      </c>
      <c r="C41" s="291"/>
      <c r="D41" s="292" t="s">
        <v>125</v>
      </c>
      <c r="E41" s="293"/>
      <c r="F41" s="294"/>
      <c r="H41" s="137">
        <v>16</v>
      </c>
      <c r="I41" s="290" t="s">
        <v>141</v>
      </c>
      <c r="J41" s="291"/>
      <c r="K41" s="292" t="s">
        <v>125</v>
      </c>
      <c r="L41" s="293"/>
      <c r="M41" s="294"/>
    </row>
    <row r="42" spans="1:15" ht="15.75" thickBot="1" x14ac:dyDescent="0.25">
      <c r="B42" s="145" t="s">
        <v>127</v>
      </c>
      <c r="C42" s="140"/>
      <c r="D42" s="146" t="s">
        <v>36</v>
      </c>
      <c r="E42" s="147" t="s">
        <v>37</v>
      </c>
      <c r="F42" s="147" t="s">
        <v>40</v>
      </c>
      <c r="G42" s="143"/>
      <c r="H42" s="144"/>
      <c r="I42" s="145" t="s">
        <v>127</v>
      </c>
      <c r="J42" s="140"/>
      <c r="K42" s="146" t="s">
        <v>36</v>
      </c>
      <c r="L42" s="147" t="s">
        <v>37</v>
      </c>
      <c r="M42" s="147" t="s">
        <v>40</v>
      </c>
    </row>
    <row r="43" spans="1:15" ht="15.75" thickBot="1" x14ac:dyDescent="0.25">
      <c r="B43" s="152">
        <v>1</v>
      </c>
      <c r="C43" s="149">
        <f t="array" ref="C43">LARGE((Meldeformular!$AB$10:$AB$109=G43)*Meldeformular!$A$10:$A$109,2)</f>
        <v>0</v>
      </c>
      <c r="D43" s="150" t="str">
        <f>IF(C43&gt;0,VLOOKUP(C43,Meldeformular!$A$10:$AG$109,2),"")</f>
        <v/>
      </c>
      <c r="E43" s="151" t="str">
        <f>IF(C43&gt;0,VLOOKUP(C43,Meldeformular!$A$10:$AG$109,3),"")</f>
        <v/>
      </c>
      <c r="F43" s="151" t="str">
        <f>IF(C43&gt;0,VLOOKUP(C43,Meldeformular!$A$10:$AG$109,6),"")</f>
        <v/>
      </c>
      <c r="G43" s="136">
        <v>15</v>
      </c>
      <c r="I43" s="152">
        <v>1</v>
      </c>
      <c r="J43" s="149">
        <f t="array" ref="J43">LARGE((Meldeformular!$AB$10:$AB$109=N43)*Meldeformular!$A$10:$A$109,2)</f>
        <v>0</v>
      </c>
      <c r="K43" s="150" t="str">
        <f>IF(J43&gt;0,VLOOKUP(J43,Meldeformular!$A$10:$AG$109,2),"")</f>
        <v/>
      </c>
      <c r="L43" s="151" t="str">
        <f>IF(J43&gt;0,VLOOKUP(J43,Meldeformular!$A$10:$AG$109,3),"")</f>
        <v/>
      </c>
      <c r="M43" s="151" t="str">
        <f>IF(J43&gt;0,VLOOKUP(J43,Meldeformular!$A$10:$AG$109,6),"")</f>
        <v/>
      </c>
      <c r="N43" s="138">
        <v>16</v>
      </c>
    </row>
    <row r="44" spans="1:15" ht="15.75" thickBot="1" x14ac:dyDescent="0.25">
      <c r="B44" s="152">
        <v>2</v>
      </c>
      <c r="C44" s="149">
        <f t="array" ref="C44">LARGE((Meldeformular!$AB$10:$AB$109=G43)*Meldeformular!$A$10:$A$109,1)</f>
        <v>0</v>
      </c>
      <c r="D44" s="150" t="str">
        <f>IF(C44&gt;0,VLOOKUP(C44,Meldeformular!$A$10:$AG$109,2),"")</f>
        <v/>
      </c>
      <c r="E44" s="151" t="str">
        <f>IF(C44&gt;0,VLOOKUP(C44,Meldeformular!$A$10:$AG$109,3),"")</f>
        <v/>
      </c>
      <c r="F44" s="151" t="str">
        <f>IF(C44&gt;0,VLOOKUP(C44,Meldeformular!$A$10:$AG$109,6),"")</f>
        <v/>
      </c>
      <c r="I44" s="152">
        <v>2</v>
      </c>
      <c r="J44" s="149">
        <f t="array" ref="J44">LARGE((Meldeformular!$AB$10:$AB$109=N43)*Meldeformular!$A$10:$A$109,1)</f>
        <v>0</v>
      </c>
      <c r="K44" s="150" t="str">
        <f>IF(J44&gt;0,VLOOKUP(J44,Meldeformular!$A$10:$AG$109,2),"")</f>
        <v/>
      </c>
      <c r="L44" s="151" t="str">
        <f>IF(J44&gt;0,VLOOKUP(J44,Meldeformular!$A$10:$AG$109,3),"")</f>
        <v/>
      </c>
      <c r="M44" s="151" t="str">
        <f>IF(J44&gt;0,VLOOKUP(J44,Meldeformular!$A$10:$AG$109,6),"")</f>
        <v/>
      </c>
    </row>
    <row r="45" spans="1:15" ht="15.75" thickBot="1" x14ac:dyDescent="0.25"/>
    <row r="46" spans="1:15" ht="15.75" thickBot="1" x14ac:dyDescent="0.25">
      <c r="A46">
        <v>17</v>
      </c>
      <c r="B46" s="290" t="s">
        <v>142</v>
      </c>
      <c r="C46" s="291"/>
      <c r="D46" s="292" t="s">
        <v>125</v>
      </c>
      <c r="E46" s="293"/>
      <c r="F46" s="294"/>
      <c r="H46" s="137">
        <v>18</v>
      </c>
      <c r="I46" s="290" t="s">
        <v>143</v>
      </c>
      <c r="J46" s="291"/>
      <c r="K46" s="292" t="s">
        <v>125</v>
      </c>
      <c r="L46" s="293"/>
      <c r="M46" s="294"/>
    </row>
    <row r="47" spans="1:15" ht="15.75" thickBot="1" x14ac:dyDescent="0.25">
      <c r="B47" s="145" t="s">
        <v>127</v>
      </c>
      <c r="C47" s="140"/>
      <c r="D47" s="146" t="s">
        <v>36</v>
      </c>
      <c r="E47" s="147" t="s">
        <v>37</v>
      </c>
      <c r="F47" s="147" t="s">
        <v>40</v>
      </c>
      <c r="G47" s="143"/>
      <c r="H47" s="144"/>
      <c r="I47" s="145" t="s">
        <v>127</v>
      </c>
      <c r="J47" s="140"/>
      <c r="K47" s="146" t="s">
        <v>36</v>
      </c>
      <c r="L47" s="147" t="s">
        <v>37</v>
      </c>
      <c r="M47" s="147" t="s">
        <v>40</v>
      </c>
    </row>
    <row r="48" spans="1:15" ht="15.75" thickBot="1" x14ac:dyDescent="0.25">
      <c r="B48" s="152">
        <v>1</v>
      </c>
      <c r="C48" s="149">
        <f t="array" ref="C48">LARGE((Meldeformular!$AB$10:$AB$109=G48)*Meldeformular!$A$10:$A$109,2)</f>
        <v>0</v>
      </c>
      <c r="D48" s="150" t="str">
        <f>IF(C48&gt;0,VLOOKUP(C48,Meldeformular!$A$10:$AG$109,2),"")</f>
        <v/>
      </c>
      <c r="E48" s="151" t="str">
        <f>IF(C48&gt;0,VLOOKUP(C48,Meldeformular!$A$10:$AG$109,3),"")</f>
        <v/>
      </c>
      <c r="F48" s="151" t="str">
        <f>IF(C48&gt;0,VLOOKUP(C48,Meldeformular!$A$10:$AG$109,6),"")</f>
        <v/>
      </c>
      <c r="G48" s="136">
        <v>17</v>
      </c>
      <c r="I48" s="152">
        <v>1</v>
      </c>
      <c r="J48" s="149">
        <f t="array" ref="J48">LARGE((Meldeformular!$AB$10:$AB$109=N48)*Meldeformular!$A$10:$A$109,2)</f>
        <v>0</v>
      </c>
      <c r="K48" s="150" t="str">
        <f>IF(J48&gt;0,VLOOKUP(J48,Meldeformular!$A$10:$AG$109,2),"")</f>
        <v/>
      </c>
      <c r="L48" s="151" t="str">
        <f>IF(J48&gt;0,VLOOKUP(J48,Meldeformular!$A$10:$AG$109,3),"")</f>
        <v/>
      </c>
      <c r="M48" s="151" t="str">
        <f>IF(J48&gt;0,VLOOKUP(J48,Meldeformular!$A$10:$AG$109,6),"")</f>
        <v/>
      </c>
      <c r="N48" s="138">
        <v>18</v>
      </c>
    </row>
    <row r="49" spans="1:14" ht="15.75" thickBot="1" x14ac:dyDescent="0.25">
      <c r="B49" s="155">
        <v>2</v>
      </c>
      <c r="C49" s="156">
        <f t="array" ref="C49">LARGE((Meldeformular!$AB$10:$AB$109=G48)*Meldeformular!$A$10:$A$109,1)</f>
        <v>0</v>
      </c>
      <c r="D49" s="150" t="str">
        <f>IF(C49&gt;0,VLOOKUP(C49,Meldeformular!$A$10:$AG$109,2),"")</f>
        <v/>
      </c>
      <c r="E49" s="151" t="str">
        <f>IF(C49&gt;0,VLOOKUP(C49,Meldeformular!$A$10:$AG$109,3),"")</f>
        <v/>
      </c>
      <c r="F49" s="151" t="str">
        <f>IF(C49&gt;0,VLOOKUP(C49,Meldeformular!$A$10:$AG$109,6),"")</f>
        <v/>
      </c>
      <c r="I49" s="152">
        <v>2</v>
      </c>
      <c r="J49" s="149">
        <f t="array" ref="J49">LARGE((Meldeformular!$AB$10:$AB$109=N48)*Meldeformular!$A$10:$A$109,1)</f>
        <v>0</v>
      </c>
      <c r="K49" s="150" t="str">
        <f>IF(J49&gt;0,VLOOKUP(J49,Meldeformular!$A$10:$AG$109,2),"")</f>
        <v/>
      </c>
      <c r="L49" s="151" t="str">
        <f>IF(J49&gt;0,VLOOKUP(J49,Meldeformular!$A$10:$AG$109,3),"")</f>
        <v/>
      </c>
      <c r="M49" s="151" t="str">
        <f>IF(J49&gt;0,VLOOKUP(J49,Meldeformular!$A$10:$AG$109,6),"")</f>
        <v/>
      </c>
    </row>
    <row r="50" spans="1:14" ht="15.75" thickBot="1" x14ac:dyDescent="0.25"/>
    <row r="51" spans="1:14" ht="15.75" thickBot="1" x14ac:dyDescent="0.25">
      <c r="A51">
        <v>19</v>
      </c>
      <c r="B51" s="290" t="s">
        <v>144</v>
      </c>
      <c r="C51" s="291"/>
      <c r="D51" s="292" t="s">
        <v>125</v>
      </c>
      <c r="E51" s="293"/>
      <c r="F51" s="294"/>
      <c r="H51" s="137">
        <v>20</v>
      </c>
      <c r="I51" s="290" t="s">
        <v>145</v>
      </c>
      <c r="J51" s="291"/>
      <c r="K51" s="292" t="s">
        <v>125</v>
      </c>
      <c r="L51" s="293"/>
      <c r="M51" s="294"/>
    </row>
    <row r="52" spans="1:14" ht="15.75" thickBot="1" x14ac:dyDescent="0.25">
      <c r="B52" s="145" t="s">
        <v>127</v>
      </c>
      <c r="C52" s="140"/>
      <c r="D52" s="146" t="s">
        <v>36</v>
      </c>
      <c r="E52" s="147" t="s">
        <v>37</v>
      </c>
      <c r="F52" s="147" t="s">
        <v>40</v>
      </c>
      <c r="G52" s="143"/>
      <c r="H52" s="144"/>
      <c r="I52" s="145" t="s">
        <v>127</v>
      </c>
      <c r="J52" s="140"/>
      <c r="K52" s="146" t="s">
        <v>36</v>
      </c>
      <c r="L52" s="147" t="s">
        <v>37</v>
      </c>
      <c r="M52" s="147" t="s">
        <v>40</v>
      </c>
    </row>
    <row r="53" spans="1:14" ht="15.75" thickBot="1" x14ac:dyDescent="0.25">
      <c r="B53" s="152">
        <v>1</v>
      </c>
      <c r="C53" s="149">
        <f t="array" ref="C53">LARGE((Meldeformular!$AB$10:$AB$109=G53)*Meldeformular!$A$10:$A$109,2)</f>
        <v>0</v>
      </c>
      <c r="D53" s="150" t="str">
        <f>IF(C53&gt;0,VLOOKUP(C53,Meldeformular!$A$10:$AG$109,2),"")</f>
        <v/>
      </c>
      <c r="E53" s="151" t="str">
        <f>IF(C53&gt;0,VLOOKUP(C53,Meldeformular!$A$10:$AG$109,3),"")</f>
        <v/>
      </c>
      <c r="F53" s="151" t="str">
        <f>IF(C53&gt;0,VLOOKUP(C53,Meldeformular!$A$10:$AG$109,6),"")</f>
        <v/>
      </c>
      <c r="G53" s="136">
        <v>19</v>
      </c>
      <c r="I53" s="152">
        <v>1</v>
      </c>
      <c r="J53" s="149">
        <f t="array" ref="J53">LARGE((Meldeformular!$AB$10:$AB$109=N53)*Meldeformular!$A$10:$A$109,2)</f>
        <v>0</v>
      </c>
      <c r="K53" s="150" t="str">
        <f>IF(J53&gt;0,VLOOKUP(J53,Meldeformular!$A$10:$AG$109,2),"")</f>
        <v/>
      </c>
      <c r="L53" s="151" t="str">
        <f>IF(J53&gt;0,VLOOKUP(J53,Meldeformular!$A$10:$AG$109,3),"")</f>
        <v/>
      </c>
      <c r="M53" s="151" t="str">
        <f>IF(J53&gt;0,VLOOKUP(J53,Meldeformular!$A$10:$AG$109,6),"")</f>
        <v/>
      </c>
      <c r="N53" s="138">
        <v>20</v>
      </c>
    </row>
    <row r="54" spans="1:14" ht="15.75" thickBot="1" x14ac:dyDescent="0.25">
      <c r="B54" s="152">
        <v>2</v>
      </c>
      <c r="C54" s="149">
        <f t="array" ref="C54">LARGE((Meldeformular!$AB$10:$AB$109=G53)*Meldeformular!$A$10:$A$109,1)</f>
        <v>0</v>
      </c>
      <c r="D54" s="150" t="str">
        <f>IF(C54&gt;0,VLOOKUP(C54,Meldeformular!$A$10:$AG$109,2),"")</f>
        <v/>
      </c>
      <c r="E54" s="151" t="str">
        <f>IF(C54&gt;0,VLOOKUP(C54,Meldeformular!$A$10:$AG$109,3),"")</f>
        <v/>
      </c>
      <c r="F54" s="151" t="str">
        <f>IF(C54&gt;0,VLOOKUP(C54,Meldeformular!$A$10:$AG$109,6),"")</f>
        <v/>
      </c>
      <c r="I54" s="152">
        <v>2</v>
      </c>
      <c r="J54" s="149">
        <f t="array" ref="J54">LARGE((Meldeformular!$AB$10:$AB$109=N53)*Meldeformular!$A$10:$A$109,1)</f>
        <v>0</v>
      </c>
      <c r="K54" s="150" t="str">
        <f>IF(J54&gt;0,VLOOKUP(J54,Meldeformular!$A$10:$AG$109,2),"")</f>
        <v/>
      </c>
      <c r="L54" s="151" t="str">
        <f>IF(J54&gt;0,VLOOKUP(J54,Meldeformular!$A$10:$AG$109,3),"")</f>
        <v/>
      </c>
      <c r="M54" s="151" t="str">
        <f>IF(J54&gt;0,VLOOKUP(J54,Meldeformular!$A$10:$AG$109,6),"")</f>
        <v/>
      </c>
    </row>
    <row r="55" spans="1:14" ht="15.75" thickBot="1" x14ac:dyDescent="0.25"/>
    <row r="56" spans="1:14" ht="15.75" thickBot="1" x14ac:dyDescent="0.25">
      <c r="A56">
        <v>21</v>
      </c>
      <c r="B56" s="290" t="s">
        <v>146</v>
      </c>
      <c r="C56" s="291"/>
      <c r="D56" s="292" t="s">
        <v>125</v>
      </c>
      <c r="E56" s="293"/>
      <c r="F56" s="294"/>
      <c r="H56" s="137">
        <v>22</v>
      </c>
      <c r="I56" s="290" t="s">
        <v>147</v>
      </c>
      <c r="J56" s="291"/>
      <c r="K56" s="292" t="s">
        <v>125</v>
      </c>
      <c r="L56" s="293"/>
      <c r="M56" s="294"/>
    </row>
    <row r="57" spans="1:14" ht="15.75" thickBot="1" x14ac:dyDescent="0.25">
      <c r="B57" s="145" t="s">
        <v>127</v>
      </c>
      <c r="C57" s="140"/>
      <c r="D57" s="146" t="s">
        <v>36</v>
      </c>
      <c r="E57" s="147" t="s">
        <v>37</v>
      </c>
      <c r="F57" s="147" t="s">
        <v>40</v>
      </c>
      <c r="G57" s="143"/>
      <c r="H57" s="144"/>
      <c r="I57" s="145" t="s">
        <v>127</v>
      </c>
      <c r="J57" s="140"/>
      <c r="K57" s="146" t="s">
        <v>36</v>
      </c>
      <c r="L57" s="147" t="s">
        <v>37</v>
      </c>
      <c r="M57" s="147" t="s">
        <v>40</v>
      </c>
    </row>
    <row r="58" spans="1:14" ht="15.75" thickBot="1" x14ac:dyDescent="0.25">
      <c r="B58" s="152">
        <v>1</v>
      </c>
      <c r="C58" s="149">
        <f t="array" ref="C58">LARGE((Meldeformular!$AB$10:$AB$109=G58)*Meldeformular!$A$10:$A$109,2)</f>
        <v>0</v>
      </c>
      <c r="D58" s="150" t="str">
        <f>IF(C58&gt;0,VLOOKUP(C58,Meldeformular!$A$10:$AG$109,2),"")</f>
        <v/>
      </c>
      <c r="E58" s="151" t="str">
        <f>IF(C58&gt;0,VLOOKUP(C58,Meldeformular!$A$10:$AG$109,3),"")</f>
        <v/>
      </c>
      <c r="F58" s="151" t="str">
        <f>IF(C58&gt;0,VLOOKUP(C58,Meldeformular!$A$10:$AG$109,6),"")</f>
        <v/>
      </c>
      <c r="G58" s="136">
        <v>21</v>
      </c>
      <c r="I58" s="152">
        <v>1</v>
      </c>
      <c r="J58" s="149">
        <f t="array" ref="J58">LARGE((Meldeformular!$AB$10:$AB$109=N58)*Meldeformular!$A$10:$A$109,2)</f>
        <v>0</v>
      </c>
      <c r="K58" s="150" t="str">
        <f>IF(J58&gt;0,VLOOKUP(J58,Meldeformular!$A$10:$AG$109,2),"")</f>
        <v/>
      </c>
      <c r="L58" s="151" t="str">
        <f>IF(J58&gt;0,VLOOKUP(J58,Meldeformular!$A$10:$AG$109,3),"")</f>
        <v/>
      </c>
      <c r="M58" s="151" t="str">
        <f>IF(J58&gt;0,VLOOKUP(J58,Meldeformular!$A$10:$AG$109,6),"")</f>
        <v/>
      </c>
      <c r="N58" s="138">
        <v>22</v>
      </c>
    </row>
    <row r="59" spans="1:14" ht="15.75" thickBot="1" x14ac:dyDescent="0.25">
      <c r="B59" s="152">
        <v>2</v>
      </c>
      <c r="C59" s="149">
        <f t="array" ref="C59">LARGE((Meldeformular!$AB$10:$AB$109=G58)*Meldeformular!$A$10:$A$109,1)</f>
        <v>0</v>
      </c>
      <c r="D59" s="150" t="str">
        <f>IF(C59&gt;0,VLOOKUP(C59,Meldeformular!$A$10:$AG$109,2),"")</f>
        <v/>
      </c>
      <c r="E59" s="151" t="str">
        <f>IF(C59&gt;0,VLOOKUP(C59,Meldeformular!$A$10:$AG$109,3),"")</f>
        <v/>
      </c>
      <c r="F59" s="151" t="str">
        <f>IF(C59&gt;0,VLOOKUP(C59,Meldeformular!$A$10:$AG$109,6),"")</f>
        <v/>
      </c>
      <c r="I59" s="152">
        <v>2</v>
      </c>
      <c r="J59" s="149">
        <f t="array" ref="J59">LARGE((Meldeformular!$AB$10:$AB$109=N58)*Meldeformular!$A$10:$A$109,1)</f>
        <v>0</v>
      </c>
      <c r="K59" s="150" t="str">
        <f>IF(J59&gt;0,VLOOKUP(J59,Meldeformular!$A$10:$AG$109,2),"")</f>
        <v/>
      </c>
      <c r="L59" s="151" t="str">
        <f>IF(J59&gt;0,VLOOKUP(J59,Meldeformular!$A$10:$AG$109,3),"")</f>
        <v/>
      </c>
      <c r="M59" s="151" t="str">
        <f>IF(J59&gt;0,VLOOKUP(J59,Meldeformular!$A$10:$AG$109,6),"")</f>
        <v/>
      </c>
    </row>
    <row r="60" spans="1:14" ht="15.75" thickBot="1" x14ac:dyDescent="0.25">
      <c r="B60" s="153"/>
      <c r="C60" s="153"/>
    </row>
    <row r="61" spans="1:14" ht="15.75" thickBot="1" x14ac:dyDescent="0.25">
      <c r="A61">
        <v>23</v>
      </c>
      <c r="B61" s="290" t="s">
        <v>148</v>
      </c>
      <c r="C61" s="291"/>
      <c r="D61" s="292" t="s">
        <v>125</v>
      </c>
      <c r="E61" s="293"/>
      <c r="F61" s="294"/>
      <c r="H61" s="137">
        <v>24</v>
      </c>
      <c r="I61" s="290" t="s">
        <v>149</v>
      </c>
      <c r="J61" s="291"/>
      <c r="K61" s="292" t="s">
        <v>125</v>
      </c>
      <c r="L61" s="293"/>
      <c r="M61" s="294"/>
    </row>
    <row r="62" spans="1:14" ht="15.75" thickBot="1" x14ac:dyDescent="0.25">
      <c r="B62" s="145" t="s">
        <v>127</v>
      </c>
      <c r="C62" s="140"/>
      <c r="D62" s="146" t="s">
        <v>36</v>
      </c>
      <c r="E62" s="147" t="s">
        <v>37</v>
      </c>
      <c r="F62" s="147" t="s">
        <v>40</v>
      </c>
      <c r="G62" s="143"/>
      <c r="H62" s="144"/>
      <c r="I62" s="145" t="s">
        <v>127</v>
      </c>
      <c r="J62" s="140"/>
      <c r="K62" s="146" t="s">
        <v>36</v>
      </c>
      <c r="L62" s="147" t="s">
        <v>37</v>
      </c>
      <c r="M62" s="147" t="s">
        <v>40</v>
      </c>
    </row>
    <row r="63" spans="1:14" ht="15.75" thickBot="1" x14ac:dyDescent="0.25">
      <c r="B63" s="152">
        <v>1</v>
      </c>
      <c r="C63" s="149">
        <f t="array" ref="C63">LARGE((Meldeformular!$AB$10:$AB$109=G63)*Meldeformular!$A$10:$A$109,2)</f>
        <v>0</v>
      </c>
      <c r="D63" s="150" t="str">
        <f>IF(C63&gt;0,VLOOKUP(C63,Meldeformular!$A$10:$AG$109,2),"")</f>
        <v/>
      </c>
      <c r="E63" s="151" t="str">
        <f>IF(C63&gt;0,VLOOKUP(C63,Meldeformular!$A$10:$AG$109,3),"")</f>
        <v/>
      </c>
      <c r="F63" s="151" t="str">
        <f>IF(C63&gt;0,VLOOKUP(C63,Meldeformular!$A$10:$AG$109,6),"")</f>
        <v/>
      </c>
      <c r="G63" s="136">
        <v>23</v>
      </c>
      <c r="I63" s="152">
        <v>1</v>
      </c>
      <c r="J63" s="149">
        <f t="array" ref="J63">LARGE((Meldeformular!$AB$10:$AB$109=N63)*Meldeformular!$A$10:$A$109,2)</f>
        <v>0</v>
      </c>
      <c r="K63" s="150" t="str">
        <f>IF(J63&gt;0,VLOOKUP(J63,Meldeformular!$A$10:$AG$109,2),"")</f>
        <v/>
      </c>
      <c r="L63" s="151" t="str">
        <f>IF(J63&gt;0,VLOOKUP(J63,Meldeformular!$A$10:$AG$109,3),"")</f>
        <v/>
      </c>
      <c r="M63" s="151" t="str">
        <f>IF(J63&gt;0,VLOOKUP(J63,Meldeformular!$A$10:$AG$109,6),"")</f>
        <v/>
      </c>
      <c r="N63" s="138">
        <v>24</v>
      </c>
    </row>
    <row r="64" spans="1:14" ht="15.75" thickBot="1" x14ac:dyDescent="0.25">
      <c r="B64" s="152">
        <v>2</v>
      </c>
      <c r="C64" s="149">
        <f t="array" ref="C64">LARGE((Meldeformular!$AB$10:$AB$109=G63)*Meldeformular!$A$10:$A$109,1)</f>
        <v>0</v>
      </c>
      <c r="D64" s="150" t="str">
        <f>IF(C64&gt;0,VLOOKUP(C64,Meldeformular!$A$10:$AG$109,2),"")</f>
        <v/>
      </c>
      <c r="E64" s="151" t="str">
        <f>IF(C64&gt;0,VLOOKUP(C64,Meldeformular!$A$10:$AG$109,3),"")</f>
        <v/>
      </c>
      <c r="F64" s="151" t="str">
        <f>IF(C64&gt;0,VLOOKUP(C64,Meldeformular!$A$10:$AG$109,6),"")</f>
        <v/>
      </c>
      <c r="I64" s="152">
        <v>2</v>
      </c>
      <c r="J64" s="149">
        <f t="array" ref="J64">LARGE((Meldeformular!$AB$10:$AB$109=N63)*Meldeformular!$A$10:$A$109,1)</f>
        <v>0</v>
      </c>
      <c r="K64" s="150" t="str">
        <f>IF(J64&gt;0,VLOOKUP(J64,Meldeformular!$A$10:$AG$109,2),"")</f>
        <v/>
      </c>
      <c r="L64" s="151" t="str">
        <f>IF(J64&gt;0,VLOOKUP(J64,Meldeformular!$A$10:$AG$109,3),"")</f>
        <v/>
      </c>
      <c r="M64" s="151" t="str">
        <f>IF(J64&gt;0,VLOOKUP(J64,Meldeformular!$A$10:$AG$109,6),"")</f>
        <v/>
      </c>
    </row>
  </sheetData>
  <sheetProtection password="927F" sheet="1" objects="1" scenarios="1" selectLockedCells="1"/>
  <dataConsolidate/>
  <mergeCells count="51">
    <mergeCell ref="B1:M1"/>
    <mergeCell ref="B2:M2"/>
    <mergeCell ref="D4:M4"/>
    <mergeCell ref="B6:C6"/>
    <mergeCell ref="D6:F6"/>
    <mergeCell ref="I6:J6"/>
    <mergeCell ref="K6:M6"/>
    <mergeCell ref="B11:C11"/>
    <mergeCell ref="D11:F11"/>
    <mergeCell ref="I11:J11"/>
    <mergeCell ref="K11:M11"/>
    <mergeCell ref="B16:C16"/>
    <mergeCell ref="D16:F16"/>
    <mergeCell ref="I16:J16"/>
    <mergeCell ref="K16:M16"/>
    <mergeCell ref="B21:C21"/>
    <mergeCell ref="D21:F21"/>
    <mergeCell ref="I21:J21"/>
    <mergeCell ref="K21:M21"/>
    <mergeCell ref="B26:C26"/>
    <mergeCell ref="D26:F26"/>
    <mergeCell ref="I26:J26"/>
    <mergeCell ref="K26:M26"/>
    <mergeCell ref="B31:C31"/>
    <mergeCell ref="D31:F31"/>
    <mergeCell ref="I31:J31"/>
    <mergeCell ref="K31:M31"/>
    <mergeCell ref="B36:C36"/>
    <mergeCell ref="D36:F36"/>
    <mergeCell ref="I36:J36"/>
    <mergeCell ref="K36:M36"/>
    <mergeCell ref="B41:C41"/>
    <mergeCell ref="D41:F41"/>
    <mergeCell ref="I41:J41"/>
    <mergeCell ref="K41:M41"/>
    <mergeCell ref="B46:C46"/>
    <mergeCell ref="D46:F46"/>
    <mergeCell ref="I46:J46"/>
    <mergeCell ref="K46:M46"/>
    <mergeCell ref="B61:C61"/>
    <mergeCell ref="D61:F61"/>
    <mergeCell ref="I61:J61"/>
    <mergeCell ref="K61:M61"/>
    <mergeCell ref="B51:C51"/>
    <mergeCell ref="D51:F51"/>
    <mergeCell ref="I51:J51"/>
    <mergeCell ref="K51:M51"/>
    <mergeCell ref="B56:C56"/>
    <mergeCell ref="D56:F56"/>
    <mergeCell ref="I56:J56"/>
    <mergeCell ref="K56:M56"/>
  </mergeCells>
  <dataValidations count="1">
    <dataValidation showDropDown="1" showInputMessage="1" showErrorMessage="1" sqref="J8:M9 J53:M54 C58:F59 J43:M44 C53:F54 J48:M49 C43:F44 J38:M39 J28:M29 J33:M34 J23:M24 C48:F49 J18:M19 C38:F39 C33:F34 C28:F29 C23:F24 C18:F19 J13:M14 C63:F64 J58:M59 C13:F14 C8:F9 J63:M64" xr:uid="{00000000-0002-0000-0700-000000000000}"/>
  </dataValidations>
  <pageMargins left="0.70866141732283472" right="0.70866141732283472" top="0.78740157480314965" bottom="0.78740157480314965" header="0.31496062992125984" footer="0.31496062992125984"/>
  <pageSetup paperSize="9" scale="65" orientation="portrait" r:id="rId1"/>
  <headerFooter>
    <oddFooter>&amp;LBenjamin Fischer&amp;Ctechnik.einrad@gmail.com&amp;R&amp;A / Seite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pageSetUpPr fitToPage="1"/>
  </sheetPr>
  <dimension ref="A1:AK53"/>
  <sheetViews>
    <sheetView showGridLines="0" showRowColHeaders="0" topLeftCell="B1" workbookViewId="0" xr3:uid="{44B22561-5205-5C8A-B808-2C70100D228F}">
      <selection activeCell="C7" sqref="C7:I7"/>
    </sheetView>
  </sheetViews>
  <sheetFormatPr defaultColWidth="10.89453125" defaultRowHeight="15" x14ac:dyDescent="0.2"/>
  <cols>
    <col min="1" max="1" width="10.89453125" style="94" hidden="1" customWidth="1"/>
    <col min="2" max="2" width="7.6640625" style="94" customWidth="1"/>
    <col min="3" max="3" width="5.6484375" style="94" customWidth="1"/>
    <col min="4" max="5" width="20.71484375" style="94" customWidth="1"/>
    <col min="6" max="6" width="5.6484375" style="94" customWidth="1"/>
    <col min="7" max="7" width="5.51171875" style="94" hidden="1" customWidth="1"/>
    <col min="8" max="8" width="8.33984375" style="94" hidden="1" customWidth="1"/>
    <col min="9" max="9" width="6.1875" style="94" hidden="1" customWidth="1"/>
    <col min="10" max="10" width="3.765625" style="144" hidden="1" customWidth="1"/>
    <col min="11" max="11" width="22.1953125" style="143" customWidth="1"/>
    <col min="12" max="12" width="3.765625" style="144" hidden="1" customWidth="1"/>
    <col min="13" max="13" width="7.6640625" style="94" customWidth="1"/>
    <col min="14" max="14" width="5.6484375" style="94" customWidth="1"/>
    <col min="15" max="16" width="20.71484375" style="94" customWidth="1"/>
    <col min="17" max="17" width="5.6484375" style="94" customWidth="1"/>
    <col min="18" max="18" width="5.51171875" style="94" hidden="1" customWidth="1"/>
    <col min="19" max="19" width="8.33984375" style="94" hidden="1" customWidth="1"/>
    <col min="20" max="20" width="6.1875" style="94" hidden="1" customWidth="1"/>
    <col min="21" max="21" width="5.6484375" style="144" hidden="1" customWidth="1"/>
    <col min="22" max="22" width="21.25390625" style="143" bestFit="1" customWidth="1"/>
    <col min="23" max="16384" width="10.89453125" style="94"/>
  </cols>
  <sheetData>
    <row r="1" spans="1:37" s="130" customFormat="1" ht="38.1" customHeight="1" x14ac:dyDescent="0.35">
      <c r="B1" s="295" t="str">
        <f>'allg. Daten'!A1</f>
        <v>11. Deutsche Meisterschaft Freestyle</v>
      </c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10"/>
      <c r="S1" s="210"/>
      <c r="T1" s="210"/>
      <c r="U1" s="249"/>
      <c r="V1" s="255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8"/>
      <c r="AK1" s="133"/>
    </row>
    <row r="2" spans="1:37" s="130" customFormat="1" ht="38.1" customHeight="1" x14ac:dyDescent="0.3">
      <c r="B2" s="296" t="str">
        <f>'allg. Daten'!B2</f>
        <v>17. - 19.05.2019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11"/>
      <c r="S2" s="211"/>
      <c r="T2" s="211"/>
      <c r="U2" s="250" t="s">
        <v>91</v>
      </c>
      <c r="V2" s="159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4"/>
    </row>
    <row r="3" spans="1:37" s="130" customFormat="1" ht="9.9499999999999993" customHeight="1" x14ac:dyDescent="0.3">
      <c r="B3" s="135"/>
      <c r="C3" s="135"/>
      <c r="D3" s="135"/>
      <c r="E3" s="135"/>
      <c r="F3" s="135"/>
      <c r="G3" s="135"/>
      <c r="H3" s="135"/>
      <c r="I3" s="135"/>
      <c r="J3" s="135"/>
      <c r="K3" s="253"/>
      <c r="L3" s="135"/>
      <c r="M3" s="135"/>
      <c r="N3" s="135"/>
      <c r="O3" s="135"/>
      <c r="P3" s="135"/>
      <c r="Q3" s="135"/>
      <c r="R3" s="135"/>
      <c r="S3" s="135"/>
      <c r="T3" s="135"/>
      <c r="U3" s="250" t="s">
        <v>190</v>
      </c>
      <c r="V3" s="159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4"/>
    </row>
    <row r="4" spans="1:37" s="130" customFormat="1" ht="38.1" customHeight="1" x14ac:dyDescent="0.3">
      <c r="B4" s="125" t="s">
        <v>29</v>
      </c>
      <c r="D4" s="267" t="str">
        <f>'allg. Daten'!C6</f>
        <v>"Vereinsname"</v>
      </c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135"/>
      <c r="R4" s="135"/>
      <c r="S4" s="135"/>
      <c r="T4" s="135"/>
      <c r="U4" s="250"/>
      <c r="V4" s="159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4"/>
    </row>
    <row r="5" spans="1:37" ht="20.100000000000001" customHeight="1" thickBot="1" x14ac:dyDescent="0.25"/>
    <row r="6" spans="1:37" ht="16.5" thickTop="1" thickBot="1" x14ac:dyDescent="0.25">
      <c r="B6" s="301" t="s">
        <v>60</v>
      </c>
      <c r="C6" s="302"/>
      <c r="D6" s="302"/>
      <c r="E6" s="302"/>
      <c r="F6" s="302"/>
      <c r="G6" s="302"/>
      <c r="H6" s="302"/>
      <c r="I6" s="303"/>
      <c r="J6" s="144">
        <v>1</v>
      </c>
      <c r="K6" s="256"/>
      <c r="M6" s="307" t="s">
        <v>60</v>
      </c>
      <c r="N6" s="308"/>
      <c r="O6" s="308"/>
      <c r="P6" s="308"/>
      <c r="Q6" s="308"/>
      <c r="R6" s="308"/>
      <c r="S6" s="308"/>
      <c r="T6" s="309"/>
      <c r="U6" s="144">
        <v>2</v>
      </c>
      <c r="V6" s="256"/>
    </row>
    <row r="7" spans="1:37" ht="15.75" thickBot="1" x14ac:dyDescent="0.25">
      <c r="A7" s="94">
        <v>1</v>
      </c>
      <c r="B7" s="213" t="s">
        <v>150</v>
      </c>
      <c r="C7" s="310" t="s">
        <v>151</v>
      </c>
      <c r="D7" s="311"/>
      <c r="E7" s="311"/>
      <c r="F7" s="311"/>
      <c r="G7" s="311"/>
      <c r="H7" s="311"/>
      <c r="I7" s="312"/>
      <c r="J7" s="144">
        <f>COUNTA(G9:G16)</f>
        <v>0</v>
      </c>
      <c r="K7" s="256"/>
      <c r="L7" s="227">
        <v>2</v>
      </c>
      <c r="M7" s="213" t="s">
        <v>150</v>
      </c>
      <c r="N7" s="304" t="s">
        <v>151</v>
      </c>
      <c r="O7" s="305"/>
      <c r="P7" s="305"/>
      <c r="Q7" s="305"/>
      <c r="R7" s="305"/>
      <c r="S7" s="305"/>
      <c r="T7" s="306"/>
      <c r="U7" s="144">
        <f>COUNTA(R9:R16)</f>
        <v>0</v>
      </c>
      <c r="V7" s="256"/>
    </row>
    <row r="8" spans="1:37" ht="15.75" thickBot="1" x14ac:dyDescent="0.25">
      <c r="B8" s="214" t="s">
        <v>127</v>
      </c>
      <c r="C8" s="140"/>
      <c r="D8" s="160" t="s">
        <v>36</v>
      </c>
      <c r="E8" s="161" t="s">
        <v>37</v>
      </c>
      <c r="F8" s="229" t="s">
        <v>40</v>
      </c>
      <c r="G8" s="233" t="s">
        <v>187</v>
      </c>
      <c r="H8" s="225" t="s">
        <v>188</v>
      </c>
      <c r="I8" s="226" t="s">
        <v>189</v>
      </c>
      <c r="K8" s="256"/>
      <c r="M8" s="214" t="s">
        <v>127</v>
      </c>
      <c r="N8" s="140"/>
      <c r="O8" s="162" t="s">
        <v>36</v>
      </c>
      <c r="P8" s="163" t="s">
        <v>37</v>
      </c>
      <c r="Q8" s="230" t="s">
        <v>40</v>
      </c>
      <c r="R8" s="233" t="s">
        <v>187</v>
      </c>
      <c r="S8" s="225" t="s">
        <v>188</v>
      </c>
      <c r="T8" s="226" t="s">
        <v>189</v>
      </c>
      <c r="V8" s="256"/>
    </row>
    <row r="9" spans="1:37" ht="15.75" thickBot="1" x14ac:dyDescent="0.25">
      <c r="B9" s="215">
        <v>1</v>
      </c>
      <c r="C9" s="149">
        <f t="array" ref="C9">LARGE((Meldeformular!$AC$10:$AC$109=J$6)*Meldeformular!$A$10:$A$109,1)</f>
        <v>0</v>
      </c>
      <c r="D9" s="164" t="str">
        <f>IF(C9&gt;0,VLOOKUP(C9,Meldeformular!$A$10:$AG$109,2),"")</f>
        <v/>
      </c>
      <c r="E9" s="165" t="str">
        <f>IF(C9&gt;0,VLOOKUP(C9,Meldeformular!$A$10:$AG$109,3),"")</f>
        <v/>
      </c>
      <c r="F9" s="212" t="str">
        <f>IF(C9&gt;0,VLOOKUP(C9,Meldeformular!$A$10:$AG$109,6),"")</f>
        <v/>
      </c>
      <c r="G9" s="234"/>
      <c r="H9" s="235"/>
      <c r="I9" s="236"/>
      <c r="K9" s="256" t="str">
        <f>IF(C9=0,"",IF(COUNTA(G9:I9)=0,"bitte eintragen",IF(COUNTA(G9:I9)&gt;1,"zu viele Möglichkeiten","")))</f>
        <v/>
      </c>
      <c r="M9" s="215">
        <v>1</v>
      </c>
      <c r="N9" s="149">
        <f t="array" ref="N9">LARGE((Meldeformular!$AC$10:$AC$109=U$6)*Meldeformular!$A$10:$A$109,1)</f>
        <v>0</v>
      </c>
      <c r="O9" s="164" t="str">
        <f>IF(N9&gt;0,VLOOKUP(N9,Meldeformular!$A$10:$AG$109,2),"")</f>
        <v/>
      </c>
      <c r="P9" s="165" t="str">
        <f>IF(N9&gt;0,VLOOKUP(N9,Meldeformular!$A$10:$AG$109,3),"")</f>
        <v/>
      </c>
      <c r="Q9" s="212" t="str">
        <f>IF(N9&gt;0,VLOOKUP(N9,Meldeformular!$A$10:$AG$109,6),"")</f>
        <v/>
      </c>
      <c r="R9" s="234"/>
      <c r="S9" s="235"/>
      <c r="T9" s="236"/>
      <c r="V9" s="256" t="str">
        <f>IF(N9=0,"",IF(COUNTA(R9:T9)=0,"bitte eintragen",IF(COUNTA(R9:T9)&gt;1,"zu viele Möglichkeiten","")))</f>
        <v/>
      </c>
    </row>
    <row r="10" spans="1:37" ht="15.75" thickBot="1" x14ac:dyDescent="0.25">
      <c r="B10" s="215">
        <v>2</v>
      </c>
      <c r="C10" s="149">
        <f t="array" ref="C10">LARGE((Meldeformular!$AC$10:$AC$109=J$6)*Meldeformular!$A$10:$A$109,2)</f>
        <v>0</v>
      </c>
      <c r="D10" s="164" t="str">
        <f>IF(C10&gt;0,VLOOKUP(C10,Meldeformular!$A$10:$AG$109,2),"")</f>
        <v/>
      </c>
      <c r="E10" s="165" t="str">
        <f>IF(C10&gt;0,VLOOKUP(C10,Meldeformular!$A$10:$AG$109,3),"")</f>
        <v/>
      </c>
      <c r="F10" s="212" t="str">
        <f>IF(C10&gt;0,VLOOKUP(C10,Meldeformular!$A$10:$AG$109,6),"")</f>
        <v/>
      </c>
      <c r="G10" s="237"/>
      <c r="H10" s="238"/>
      <c r="I10" s="239"/>
      <c r="K10" s="256" t="str">
        <f t="shared" ref="K10:K52" si="0">IF(C10=0,"",IF(COUNTA(G10:I10)=0,"bitte eintragen",IF(COUNTA(G10:I10)&gt;1,"zu viele Möglichkeiten","")))</f>
        <v/>
      </c>
      <c r="M10" s="215">
        <v>2</v>
      </c>
      <c r="N10" s="149">
        <f t="array" ref="N10">LARGE((Meldeformular!$AC$10:$AC$109=U$6)*Meldeformular!$A$10:$A$109,2)</f>
        <v>0</v>
      </c>
      <c r="O10" s="164" t="str">
        <f>IF(N10&gt;0,VLOOKUP(N10,Meldeformular!$A$10:$AG$109,2),"")</f>
        <v/>
      </c>
      <c r="P10" s="165" t="str">
        <f>IF(N10&gt;0,VLOOKUP(N10,Meldeformular!$A$10:$AG$109,3),"")</f>
        <v/>
      </c>
      <c r="Q10" s="212" t="str">
        <f>IF(N10&gt;0,VLOOKUP(N10,Meldeformular!$A$10:$AG$109,6),"")</f>
        <v/>
      </c>
      <c r="R10" s="237"/>
      <c r="S10" s="238"/>
      <c r="T10" s="239"/>
      <c r="V10" s="256" t="str">
        <f t="shared" ref="V10:V52" si="1">IF(N10=0,"",IF(COUNTA(R10:T10)=0,"bitte eintragen",IF(COUNTA(R10:T10)&gt;1,"zu viele Möglichkeiten","")))</f>
        <v/>
      </c>
    </row>
    <row r="11" spans="1:37" ht="15.75" thickBot="1" x14ac:dyDescent="0.25">
      <c r="B11" s="215">
        <v>3</v>
      </c>
      <c r="C11" s="149">
        <f t="array" ref="C11">LARGE((Meldeformular!$AC$10:$AC$109=J$6)*Meldeformular!$A$10:$A$109,3)</f>
        <v>0</v>
      </c>
      <c r="D11" s="164" t="str">
        <f>IF(C11&gt;0,VLOOKUP(C11,Meldeformular!$A$10:$AG$109,2),"")</f>
        <v/>
      </c>
      <c r="E11" s="165" t="str">
        <f>IF(C11&gt;0,VLOOKUP(C11,Meldeformular!$A$10:$AG$109,3),"")</f>
        <v/>
      </c>
      <c r="F11" s="212" t="str">
        <f>IF(C11&gt;0,VLOOKUP(C11,Meldeformular!$A$10:$AG$109,6),"")</f>
        <v/>
      </c>
      <c r="G11" s="237"/>
      <c r="H11" s="238"/>
      <c r="I11" s="239"/>
      <c r="K11" s="256" t="str">
        <f t="shared" si="0"/>
        <v/>
      </c>
      <c r="M11" s="215">
        <v>3</v>
      </c>
      <c r="N11" s="149">
        <f t="array" ref="N11">LARGE((Meldeformular!$AC$10:$AC$109=U$6)*Meldeformular!$A$10:$A$109,3)</f>
        <v>0</v>
      </c>
      <c r="O11" s="164" t="str">
        <f>IF(N11&gt;0,VLOOKUP(N11,Meldeformular!$A$10:$AG$109,2),"")</f>
        <v/>
      </c>
      <c r="P11" s="165" t="str">
        <f>IF(N11&gt;0,VLOOKUP(N11,Meldeformular!$A$10:$AG$109,3),"")</f>
        <v/>
      </c>
      <c r="Q11" s="212" t="str">
        <f>IF(N11&gt;0,VLOOKUP(N11,Meldeformular!$A$10:$AG$109,6),"")</f>
        <v/>
      </c>
      <c r="R11" s="237"/>
      <c r="S11" s="238"/>
      <c r="T11" s="239"/>
      <c r="V11" s="256" t="str">
        <f t="shared" si="1"/>
        <v/>
      </c>
    </row>
    <row r="12" spans="1:37" ht="15.75" thickBot="1" x14ac:dyDescent="0.25">
      <c r="B12" s="215">
        <v>4</v>
      </c>
      <c r="C12" s="149">
        <f t="array" ref="C12">LARGE((Meldeformular!$AC$10:$AC$109=J$6)*Meldeformular!$A$10:$A$109,4)</f>
        <v>0</v>
      </c>
      <c r="D12" s="164" t="str">
        <f>IF(C12&gt;0,VLOOKUP(C12,Meldeformular!$A$10:$AG$109,2),"")</f>
        <v/>
      </c>
      <c r="E12" s="165" t="str">
        <f>IF(C12&gt;0,VLOOKUP(C12,Meldeformular!$A$10:$AG$109,3),"")</f>
        <v/>
      </c>
      <c r="F12" s="212" t="str">
        <f>IF(C12&gt;0,VLOOKUP(C12,Meldeformular!$A$10:$AG$109,6),"")</f>
        <v/>
      </c>
      <c r="G12" s="237"/>
      <c r="H12" s="238"/>
      <c r="I12" s="239"/>
      <c r="K12" s="256" t="str">
        <f t="shared" si="0"/>
        <v/>
      </c>
      <c r="M12" s="215">
        <v>4</v>
      </c>
      <c r="N12" s="149">
        <f t="array" ref="N12">LARGE((Meldeformular!$AC$10:$AC$109=U$6)*Meldeformular!$A$10:$A$109,4)</f>
        <v>0</v>
      </c>
      <c r="O12" s="164" t="str">
        <f>IF(N12&gt;0,VLOOKUP(N12,Meldeformular!$A$10:$AG$109,2),"")</f>
        <v/>
      </c>
      <c r="P12" s="165" t="str">
        <f>IF(N12&gt;0,VLOOKUP(N12,Meldeformular!$A$10:$AG$109,3),"")</f>
        <v/>
      </c>
      <c r="Q12" s="212" t="str">
        <f>IF(N12&gt;0,VLOOKUP(N12,Meldeformular!$A$10:$AG$109,6),"")</f>
        <v/>
      </c>
      <c r="R12" s="237"/>
      <c r="S12" s="238"/>
      <c r="T12" s="239"/>
      <c r="V12" s="256" t="str">
        <f t="shared" si="1"/>
        <v/>
      </c>
    </row>
    <row r="13" spans="1:37" ht="15.75" thickBot="1" x14ac:dyDescent="0.25">
      <c r="B13" s="215">
        <v>5</v>
      </c>
      <c r="C13" s="149">
        <f t="array" ref="C13">LARGE((Meldeformular!$AC$10:$AC$109=J$6)*Meldeformular!$A$10:$A$109,5)</f>
        <v>0</v>
      </c>
      <c r="D13" s="164" t="str">
        <f>IF(C13&gt;0,VLOOKUP(C13,Meldeformular!$A$10:$AG$109,2),"")</f>
        <v/>
      </c>
      <c r="E13" s="165" t="str">
        <f>IF(C13&gt;0,VLOOKUP(C13,Meldeformular!$A$10:$AG$109,3),"")</f>
        <v/>
      </c>
      <c r="F13" s="212" t="str">
        <f>IF(C13&gt;0,VLOOKUP(C13,Meldeformular!$A$10:$AG$109,6),"")</f>
        <v/>
      </c>
      <c r="G13" s="237"/>
      <c r="H13" s="238"/>
      <c r="I13" s="239"/>
      <c r="K13" s="256" t="str">
        <f t="shared" si="0"/>
        <v/>
      </c>
      <c r="M13" s="215">
        <v>5</v>
      </c>
      <c r="N13" s="149">
        <f t="array" ref="N13">LARGE((Meldeformular!$AC$10:$AC$109=U$6)*Meldeformular!$A$10:$A$109,5)</f>
        <v>0</v>
      </c>
      <c r="O13" s="164" t="str">
        <f>IF(N13&gt;0,VLOOKUP(N13,Meldeformular!$A$10:$AG$109,2),"")</f>
        <v/>
      </c>
      <c r="P13" s="165" t="str">
        <f>IF(N13&gt;0,VLOOKUP(N13,Meldeformular!$A$10:$AG$109,3),"")</f>
        <v/>
      </c>
      <c r="Q13" s="212" t="str">
        <f>IF(N13&gt;0,VLOOKUP(N13,Meldeformular!$A$10:$AG$109,6),"")</f>
        <v/>
      </c>
      <c r="R13" s="237"/>
      <c r="S13" s="238"/>
      <c r="T13" s="239"/>
      <c r="V13" s="256" t="str">
        <f t="shared" si="1"/>
        <v/>
      </c>
    </row>
    <row r="14" spans="1:37" ht="15.75" thickBot="1" x14ac:dyDescent="0.25">
      <c r="B14" s="215">
        <v>6</v>
      </c>
      <c r="C14" s="149">
        <f t="array" ref="C14">LARGE((Meldeformular!$AC$10:$AC$109=J$6)*Meldeformular!$A$10:$A$109,6)</f>
        <v>0</v>
      </c>
      <c r="D14" s="164" t="str">
        <f>IF(C14&gt;0,VLOOKUP(C14,Meldeformular!$A$10:$AG$109,2),"")</f>
        <v/>
      </c>
      <c r="E14" s="165" t="str">
        <f>IF(C14&gt;0,VLOOKUP(C14,Meldeformular!$A$10:$AG$109,3),"")</f>
        <v/>
      </c>
      <c r="F14" s="212" t="str">
        <f>IF(C14&gt;0,VLOOKUP(C14,Meldeformular!$A$10:$AG$109,6),"")</f>
        <v/>
      </c>
      <c r="G14" s="237"/>
      <c r="H14" s="238"/>
      <c r="I14" s="239"/>
      <c r="K14" s="256" t="str">
        <f t="shared" si="0"/>
        <v/>
      </c>
      <c r="M14" s="215">
        <v>6</v>
      </c>
      <c r="N14" s="149">
        <f t="array" ref="N14">LARGE((Meldeformular!$AC$10:$AC$109=U$6)*Meldeformular!$A$10:$A$109,6)</f>
        <v>0</v>
      </c>
      <c r="O14" s="164" t="str">
        <f>IF(N14&gt;0,VLOOKUP(N14,Meldeformular!$A$10:$AG$109,2),"")</f>
        <v/>
      </c>
      <c r="P14" s="165" t="str">
        <f>IF(N14&gt;0,VLOOKUP(N14,Meldeformular!$A$10:$AG$109,3),"")</f>
        <v/>
      </c>
      <c r="Q14" s="212" t="str">
        <f>IF(N14&gt;0,VLOOKUP(N14,Meldeformular!$A$10:$AG$109,6),"")</f>
        <v/>
      </c>
      <c r="R14" s="237"/>
      <c r="S14" s="238"/>
      <c r="T14" s="239"/>
      <c r="V14" s="256" t="str">
        <f t="shared" si="1"/>
        <v/>
      </c>
    </row>
    <row r="15" spans="1:37" ht="15.75" thickBot="1" x14ac:dyDescent="0.25">
      <c r="B15" s="215">
        <v>7</v>
      </c>
      <c r="C15" s="149">
        <f t="array" ref="C15">LARGE((Meldeformular!$AC$10:$AC$109=J$6)*Meldeformular!$A$10:$A$109,7)</f>
        <v>0</v>
      </c>
      <c r="D15" s="164" t="str">
        <f>IF(C15&gt;0,VLOOKUP(C15,Meldeformular!$A$10:$AG$109,2),"")</f>
        <v/>
      </c>
      <c r="E15" s="165" t="str">
        <f>IF(C15&gt;0,VLOOKUP(C15,Meldeformular!$A$10:$AG$109,3),"")</f>
        <v/>
      </c>
      <c r="F15" s="212" t="str">
        <f>IF(C15&gt;0,VLOOKUP(C15,Meldeformular!$A$10:$AG$109,6),"")</f>
        <v/>
      </c>
      <c r="G15" s="237"/>
      <c r="H15" s="238"/>
      <c r="I15" s="239"/>
      <c r="K15" s="256" t="str">
        <f t="shared" si="0"/>
        <v/>
      </c>
      <c r="M15" s="215">
        <v>7</v>
      </c>
      <c r="N15" s="149">
        <f t="array" ref="N15">LARGE((Meldeformular!$AC$10:$AC$109=U$6)*Meldeformular!$A$10:$A$109,7)</f>
        <v>0</v>
      </c>
      <c r="O15" s="164" t="str">
        <f>IF(N15&gt;0,VLOOKUP(N15,Meldeformular!$A$10:$AG$109,2),"")</f>
        <v/>
      </c>
      <c r="P15" s="165" t="str">
        <f>IF(N15&gt;0,VLOOKUP(N15,Meldeformular!$A$10:$AG$109,3),"")</f>
        <v/>
      </c>
      <c r="Q15" s="212" t="str">
        <f>IF(N15&gt;0,VLOOKUP(N15,Meldeformular!$A$10:$AG$109,6),"")</f>
        <v/>
      </c>
      <c r="R15" s="237"/>
      <c r="S15" s="238"/>
      <c r="T15" s="239"/>
      <c r="V15" s="256" t="str">
        <f t="shared" si="1"/>
        <v/>
      </c>
    </row>
    <row r="16" spans="1:37" ht="15.75" thickBot="1" x14ac:dyDescent="0.25">
      <c r="B16" s="216">
        <v>8</v>
      </c>
      <c r="C16" s="217">
        <f t="array" ref="C16">LARGE((Meldeformular!$AC$10:$AC$109=J$6)*Meldeformular!$A$10:$A$109,8)</f>
        <v>0</v>
      </c>
      <c r="D16" s="218" t="str">
        <f>IF(C16&gt;0,VLOOKUP(C16,Meldeformular!$A$10:$AG$109,2),"")</f>
        <v/>
      </c>
      <c r="E16" s="219" t="str">
        <f>IF(C16&gt;0,VLOOKUP(C16,Meldeformular!$A$10:$AG$109,3),"")</f>
        <v/>
      </c>
      <c r="F16" s="220" t="str">
        <f>IF(C16&gt;0,VLOOKUP(C16,Meldeformular!$A$10:$AG$109,6),"")</f>
        <v/>
      </c>
      <c r="G16" s="240"/>
      <c r="H16" s="241"/>
      <c r="I16" s="242"/>
      <c r="K16" s="256" t="str">
        <f t="shared" si="0"/>
        <v/>
      </c>
      <c r="M16" s="216">
        <v>8</v>
      </c>
      <c r="N16" s="217">
        <f t="array" ref="N16">LARGE((Meldeformular!$AC$10:$AC$109=U$6)*Meldeformular!$A$10:$A$109,8)</f>
        <v>0</v>
      </c>
      <c r="O16" s="218" t="str">
        <f>IF(N16&gt;0,VLOOKUP(N16,Meldeformular!$A$10:$AG$109,2),"")</f>
        <v/>
      </c>
      <c r="P16" s="219" t="str">
        <f>IF(N16&gt;0,VLOOKUP(N16,Meldeformular!$A$10:$AG$109,3),"")</f>
        <v/>
      </c>
      <c r="Q16" s="220" t="str">
        <f>IF(N16&gt;0,VLOOKUP(N16,Meldeformular!$A$10:$AG$109,6),"")</f>
        <v/>
      </c>
      <c r="R16" s="240"/>
      <c r="S16" s="241"/>
      <c r="T16" s="242"/>
      <c r="V16" s="256" t="str">
        <f t="shared" si="1"/>
        <v/>
      </c>
    </row>
    <row r="17" spans="1:22" ht="16.5" thickTop="1" thickBot="1" x14ac:dyDescent="0.25">
      <c r="K17" s="143" t="str">
        <f t="shared" si="0"/>
        <v/>
      </c>
      <c r="V17" s="143" t="str">
        <f t="shared" si="1"/>
        <v/>
      </c>
    </row>
    <row r="18" spans="1:22" ht="16.5" thickTop="1" thickBot="1" x14ac:dyDescent="0.25">
      <c r="B18" s="301" t="s">
        <v>60</v>
      </c>
      <c r="C18" s="302"/>
      <c r="D18" s="302"/>
      <c r="E18" s="302"/>
      <c r="F18" s="302"/>
      <c r="G18" s="302"/>
      <c r="H18" s="302"/>
      <c r="I18" s="303"/>
      <c r="J18" s="144">
        <v>3</v>
      </c>
      <c r="K18" s="256"/>
      <c r="M18" s="313" t="s">
        <v>60</v>
      </c>
      <c r="N18" s="314"/>
      <c r="O18" s="314"/>
      <c r="P18" s="314"/>
      <c r="Q18" s="314"/>
      <c r="R18" s="314"/>
      <c r="S18" s="314"/>
      <c r="T18" s="315"/>
      <c r="U18" s="144">
        <v>4</v>
      </c>
      <c r="V18" s="256"/>
    </row>
    <row r="19" spans="1:22" ht="15.75" thickBot="1" x14ac:dyDescent="0.25">
      <c r="A19" s="94">
        <v>3</v>
      </c>
      <c r="B19" s="213" t="s">
        <v>150</v>
      </c>
      <c r="C19" s="298" t="s">
        <v>151</v>
      </c>
      <c r="D19" s="299"/>
      <c r="E19" s="299"/>
      <c r="F19" s="299"/>
      <c r="G19" s="299"/>
      <c r="H19" s="299"/>
      <c r="I19" s="300"/>
      <c r="J19" s="144">
        <f>COUNTA(G21:G28)</f>
        <v>0</v>
      </c>
      <c r="K19" s="256"/>
      <c r="L19" s="144">
        <v>4</v>
      </c>
      <c r="M19" s="228" t="s">
        <v>150</v>
      </c>
      <c r="N19" s="304" t="s">
        <v>151</v>
      </c>
      <c r="O19" s="305"/>
      <c r="P19" s="305"/>
      <c r="Q19" s="305"/>
      <c r="R19" s="305"/>
      <c r="S19" s="305"/>
      <c r="T19" s="306"/>
      <c r="U19" s="144">
        <f>COUNTA(R21:R28)</f>
        <v>0</v>
      </c>
      <c r="V19" s="256"/>
    </row>
    <row r="20" spans="1:22" ht="15.75" thickBot="1" x14ac:dyDescent="0.25">
      <c r="B20" s="214" t="s">
        <v>127</v>
      </c>
      <c r="C20" s="140"/>
      <c r="D20" s="160" t="s">
        <v>36</v>
      </c>
      <c r="E20" s="161" t="s">
        <v>37</v>
      </c>
      <c r="F20" s="229" t="s">
        <v>40</v>
      </c>
      <c r="G20" s="233" t="s">
        <v>187</v>
      </c>
      <c r="H20" s="225" t="s">
        <v>188</v>
      </c>
      <c r="I20" s="226" t="s">
        <v>189</v>
      </c>
      <c r="K20" s="256" t="str">
        <f t="shared" si="0"/>
        <v/>
      </c>
      <c r="M20" s="214" t="s">
        <v>127</v>
      </c>
      <c r="N20" s="140"/>
      <c r="O20" s="160" t="s">
        <v>36</v>
      </c>
      <c r="P20" s="161" t="s">
        <v>37</v>
      </c>
      <c r="Q20" s="229" t="s">
        <v>40</v>
      </c>
      <c r="R20" s="233" t="s">
        <v>187</v>
      </c>
      <c r="S20" s="225" t="s">
        <v>188</v>
      </c>
      <c r="T20" s="226" t="s">
        <v>189</v>
      </c>
      <c r="V20" s="256" t="str">
        <f t="shared" si="1"/>
        <v/>
      </c>
    </row>
    <row r="21" spans="1:22" ht="15.75" thickBot="1" x14ac:dyDescent="0.25">
      <c r="B21" s="215">
        <v>1</v>
      </c>
      <c r="C21" s="149">
        <f t="array" ref="C21">LARGE((Meldeformular!$AC$10:$AC$109=J$18)*Meldeformular!$A$10:$A$109,1)</f>
        <v>0</v>
      </c>
      <c r="D21" s="164" t="str">
        <f>IF(C21&gt;0,VLOOKUP(C21,Meldeformular!$A$10:$AG$109,2),"")</f>
        <v/>
      </c>
      <c r="E21" s="165" t="str">
        <f>IF(C21&gt;0,VLOOKUP(C21,Meldeformular!$A$10:$AG$109,3),"")</f>
        <v/>
      </c>
      <c r="F21" s="212" t="str">
        <f>IF(C21&gt;0,VLOOKUP(C21,Meldeformular!$A$10:$AG$109,6),"")</f>
        <v/>
      </c>
      <c r="G21" s="234"/>
      <c r="H21" s="235"/>
      <c r="I21" s="236"/>
      <c r="K21" s="256" t="str">
        <f t="shared" si="0"/>
        <v/>
      </c>
      <c r="M21" s="215">
        <v>1</v>
      </c>
      <c r="N21" s="149">
        <f t="array" ref="N21">LARGE((Meldeformular!$AC$10:$AC$109=U$18)*Meldeformular!$A$10:$A$109,1)</f>
        <v>0</v>
      </c>
      <c r="O21" s="164" t="str">
        <f>IF(N21&gt;0,VLOOKUP(N21,Meldeformular!$A$10:$AG$109,2),"")</f>
        <v/>
      </c>
      <c r="P21" s="165" t="str">
        <f>IF(N21&gt;0,VLOOKUP(N21,Meldeformular!$A$10:$AG$109,3),"")</f>
        <v/>
      </c>
      <c r="Q21" s="212" t="str">
        <f>IF(N21&gt;0,VLOOKUP(N21,Meldeformular!$A$10:$AG$109,6),"")</f>
        <v/>
      </c>
      <c r="R21" s="234"/>
      <c r="S21" s="235"/>
      <c r="T21" s="236"/>
      <c r="V21" s="256" t="str">
        <f t="shared" si="1"/>
        <v/>
      </c>
    </row>
    <row r="22" spans="1:22" ht="15.75" thickBot="1" x14ac:dyDescent="0.25">
      <c r="B22" s="215">
        <v>2</v>
      </c>
      <c r="C22" s="149">
        <f t="array" ref="C22">LARGE((Meldeformular!$AC$10:$AC$109=J$18)*Meldeformular!$A$10:$A$109,2)</f>
        <v>0</v>
      </c>
      <c r="D22" s="164" t="str">
        <f>IF(C22&gt;0,VLOOKUP(C22,Meldeformular!$A$10:$AG$109,2),"")</f>
        <v/>
      </c>
      <c r="E22" s="165" t="str">
        <f>IF(C22&gt;0,VLOOKUP(C22,Meldeformular!$A$10:$AG$109,3),"")</f>
        <v/>
      </c>
      <c r="F22" s="212" t="str">
        <f>IF(C22&gt;0,VLOOKUP(C22,Meldeformular!$A$10:$AG$109,6),"")</f>
        <v/>
      </c>
      <c r="G22" s="237"/>
      <c r="H22" s="238"/>
      <c r="I22" s="239"/>
      <c r="K22" s="256" t="str">
        <f t="shared" si="0"/>
        <v/>
      </c>
      <c r="M22" s="215">
        <v>2</v>
      </c>
      <c r="N22" s="149">
        <f t="array" ref="N22">LARGE((Meldeformular!$AC$10:$AC$109=U$18)*Meldeformular!$A$10:$A$109,2)</f>
        <v>0</v>
      </c>
      <c r="O22" s="164" t="str">
        <f>IF(N22&gt;0,VLOOKUP(N22,Meldeformular!$A$10:$AG$109,2),"")</f>
        <v/>
      </c>
      <c r="P22" s="165" t="str">
        <f>IF(N22&gt;0,VLOOKUP(N22,Meldeformular!$A$10:$AG$109,3),"")</f>
        <v/>
      </c>
      <c r="Q22" s="212" t="str">
        <f>IF(N22&gt;0,VLOOKUP(N22,Meldeformular!$A$10:$AG$109,6),"")</f>
        <v/>
      </c>
      <c r="R22" s="237"/>
      <c r="S22" s="238"/>
      <c r="T22" s="239"/>
      <c r="V22" s="256" t="str">
        <f t="shared" si="1"/>
        <v/>
      </c>
    </row>
    <row r="23" spans="1:22" ht="15.75" thickBot="1" x14ac:dyDescent="0.25">
      <c r="B23" s="215">
        <v>3</v>
      </c>
      <c r="C23" s="149">
        <f t="array" ref="C23">LARGE((Meldeformular!$AC$10:$AC$109=J$18)*Meldeformular!$A$10:$A$109,3)</f>
        <v>0</v>
      </c>
      <c r="D23" s="164" t="str">
        <f>IF(C23&gt;0,VLOOKUP(C23,Meldeformular!$A$10:$AG$109,2),"")</f>
        <v/>
      </c>
      <c r="E23" s="165" t="str">
        <f>IF(C23&gt;0,VLOOKUP(C23,Meldeformular!$A$10:$AG$109,3),"")</f>
        <v/>
      </c>
      <c r="F23" s="212" t="str">
        <f>IF(C23&gt;0,VLOOKUP(C23,Meldeformular!$A$10:$AG$109,6),"")</f>
        <v/>
      </c>
      <c r="G23" s="237"/>
      <c r="H23" s="238"/>
      <c r="I23" s="239"/>
      <c r="K23" s="256" t="str">
        <f t="shared" si="0"/>
        <v/>
      </c>
      <c r="M23" s="215">
        <v>3</v>
      </c>
      <c r="N23" s="149">
        <f t="array" ref="N23">LARGE((Meldeformular!$AC$10:$AC$109=U$18)*Meldeformular!$A$10:$A$109,3)</f>
        <v>0</v>
      </c>
      <c r="O23" s="164" t="str">
        <f>IF(N23&gt;0,VLOOKUP(N23,Meldeformular!$A$10:$AG$109,2),"")</f>
        <v/>
      </c>
      <c r="P23" s="165" t="str">
        <f>IF(N23&gt;0,VLOOKUP(N23,Meldeformular!$A$10:$AG$109,3),"")</f>
        <v/>
      </c>
      <c r="Q23" s="212" t="str">
        <f>IF(N23&gt;0,VLOOKUP(N23,Meldeformular!$A$10:$AG$109,6),"")</f>
        <v/>
      </c>
      <c r="R23" s="237"/>
      <c r="S23" s="238"/>
      <c r="T23" s="239"/>
      <c r="V23" s="256" t="str">
        <f t="shared" si="1"/>
        <v/>
      </c>
    </row>
    <row r="24" spans="1:22" ht="15.75" thickBot="1" x14ac:dyDescent="0.25">
      <c r="B24" s="215">
        <v>4</v>
      </c>
      <c r="C24" s="149">
        <f t="array" ref="C24">LARGE((Meldeformular!$AC$10:$AC$109=J$18)*Meldeformular!$A$10:$A$109,4)</f>
        <v>0</v>
      </c>
      <c r="D24" s="164" t="str">
        <f>IF(C24&gt;0,VLOOKUP(C24,Meldeformular!$A$10:$AG$109,2),"")</f>
        <v/>
      </c>
      <c r="E24" s="165" t="str">
        <f>IF(C24&gt;0,VLOOKUP(C24,Meldeformular!$A$10:$AG$109,3),"")</f>
        <v/>
      </c>
      <c r="F24" s="212" t="str">
        <f>IF(C24&gt;0,VLOOKUP(C24,Meldeformular!$A$10:$AG$109,6),"")</f>
        <v/>
      </c>
      <c r="G24" s="237"/>
      <c r="H24" s="238"/>
      <c r="I24" s="239"/>
      <c r="K24" s="256" t="str">
        <f t="shared" si="0"/>
        <v/>
      </c>
      <c r="M24" s="215">
        <v>4</v>
      </c>
      <c r="N24" s="149">
        <f t="array" ref="N24">LARGE((Meldeformular!$AC$10:$AC$109=U$18)*Meldeformular!$A$10:$A$109,4)</f>
        <v>0</v>
      </c>
      <c r="O24" s="164" t="str">
        <f>IF(N24&gt;0,VLOOKUP(N24,Meldeformular!$A$10:$AG$109,2),"")</f>
        <v/>
      </c>
      <c r="P24" s="165" t="str">
        <f>IF(N24&gt;0,VLOOKUP(N24,Meldeformular!$A$10:$AG$109,3),"")</f>
        <v/>
      </c>
      <c r="Q24" s="212" t="str">
        <f>IF(N24&gt;0,VLOOKUP(N24,Meldeformular!$A$10:$AG$109,6),"")</f>
        <v/>
      </c>
      <c r="R24" s="237"/>
      <c r="S24" s="238"/>
      <c r="T24" s="239"/>
      <c r="V24" s="256" t="str">
        <f t="shared" si="1"/>
        <v/>
      </c>
    </row>
    <row r="25" spans="1:22" ht="15.75" thickBot="1" x14ac:dyDescent="0.25">
      <c r="B25" s="215">
        <v>5</v>
      </c>
      <c r="C25" s="149">
        <f t="array" ref="C25">LARGE((Meldeformular!$AC$10:$AC$109=J$18)*Meldeformular!$A$10:$A$109,5)</f>
        <v>0</v>
      </c>
      <c r="D25" s="164" t="str">
        <f>IF(C25&gt;0,VLOOKUP(C25,Meldeformular!$A$10:$AG$109,2),"")</f>
        <v/>
      </c>
      <c r="E25" s="165" t="str">
        <f>IF(C25&gt;0,VLOOKUP(C25,Meldeformular!$A$10:$AG$109,3),"")</f>
        <v/>
      </c>
      <c r="F25" s="212" t="str">
        <f>IF(C25&gt;0,VLOOKUP(C25,Meldeformular!$A$10:$AG$109,6),"")</f>
        <v/>
      </c>
      <c r="G25" s="237"/>
      <c r="H25" s="238"/>
      <c r="I25" s="239"/>
      <c r="K25" s="256" t="str">
        <f t="shared" si="0"/>
        <v/>
      </c>
      <c r="M25" s="215">
        <v>5</v>
      </c>
      <c r="N25" s="149">
        <f t="array" ref="N25">LARGE((Meldeformular!$AC$10:$AC$109=U$18)*Meldeformular!$A$10:$A$109,5)</f>
        <v>0</v>
      </c>
      <c r="O25" s="164" t="str">
        <f>IF(N25&gt;0,VLOOKUP(N25,Meldeformular!$A$10:$AG$109,2),"")</f>
        <v/>
      </c>
      <c r="P25" s="165" t="str">
        <f>IF(N25&gt;0,VLOOKUP(N25,Meldeformular!$A$10:$AG$109,3),"")</f>
        <v/>
      </c>
      <c r="Q25" s="212" t="str">
        <f>IF(N25&gt;0,VLOOKUP(N25,Meldeformular!$A$10:$AG$109,6),"")</f>
        <v/>
      </c>
      <c r="R25" s="237"/>
      <c r="S25" s="238"/>
      <c r="T25" s="239"/>
      <c r="V25" s="256" t="str">
        <f t="shared" si="1"/>
        <v/>
      </c>
    </row>
    <row r="26" spans="1:22" ht="15.75" thickBot="1" x14ac:dyDescent="0.25">
      <c r="B26" s="215">
        <v>6</v>
      </c>
      <c r="C26" s="149">
        <f t="array" ref="C26">LARGE((Meldeformular!$AC$10:$AC$109=J$18)*Meldeformular!$A$10:$A$109,6)</f>
        <v>0</v>
      </c>
      <c r="D26" s="164" t="str">
        <f>IF(C26&gt;0,VLOOKUP(C26,Meldeformular!$A$10:$AG$109,2),"")</f>
        <v/>
      </c>
      <c r="E26" s="165" t="str">
        <f>IF(C26&gt;0,VLOOKUP(C26,Meldeformular!$A$10:$AG$109,3),"")</f>
        <v/>
      </c>
      <c r="F26" s="212" t="str">
        <f>IF(C26&gt;0,VLOOKUP(C26,Meldeformular!$A$10:$AG$109,6),"")</f>
        <v/>
      </c>
      <c r="G26" s="237"/>
      <c r="H26" s="238"/>
      <c r="I26" s="239"/>
      <c r="K26" s="256" t="str">
        <f t="shared" si="0"/>
        <v/>
      </c>
      <c r="M26" s="215">
        <v>6</v>
      </c>
      <c r="N26" s="149">
        <f t="array" ref="N26">LARGE((Meldeformular!$AC$10:$AC$109=U$18)*Meldeformular!$A$10:$A$109,6)</f>
        <v>0</v>
      </c>
      <c r="O26" s="164" t="str">
        <f>IF(N26&gt;0,VLOOKUP(N26,Meldeformular!$A$10:$AG$109,2),"")</f>
        <v/>
      </c>
      <c r="P26" s="165" t="str">
        <f>IF(N26&gt;0,VLOOKUP(N26,Meldeformular!$A$10:$AG$109,3),"")</f>
        <v/>
      </c>
      <c r="Q26" s="212" t="str">
        <f>IF(N26&gt;0,VLOOKUP(N26,Meldeformular!$A$10:$AG$109,6),"")</f>
        <v/>
      </c>
      <c r="R26" s="237"/>
      <c r="S26" s="238"/>
      <c r="T26" s="239"/>
      <c r="V26" s="256" t="str">
        <f t="shared" si="1"/>
        <v/>
      </c>
    </row>
    <row r="27" spans="1:22" ht="15.75" thickBot="1" x14ac:dyDescent="0.25">
      <c r="B27" s="215">
        <v>7</v>
      </c>
      <c r="C27" s="149">
        <f t="array" ref="C27">LARGE((Meldeformular!$AC$10:$AC$109=J$18)*Meldeformular!$A$10:$A$109,7)</f>
        <v>0</v>
      </c>
      <c r="D27" s="164" t="str">
        <f>IF(C27&gt;0,VLOOKUP(C27,Meldeformular!$A$10:$AG$109,2),"")</f>
        <v/>
      </c>
      <c r="E27" s="165" t="str">
        <f>IF(C27&gt;0,VLOOKUP(C27,Meldeformular!$A$10:$AG$109,3),"")</f>
        <v/>
      </c>
      <c r="F27" s="212" t="str">
        <f>IF(C27&gt;0,VLOOKUP(C27,Meldeformular!$A$10:$AG$109,6),"")</f>
        <v/>
      </c>
      <c r="G27" s="237"/>
      <c r="H27" s="238"/>
      <c r="I27" s="239"/>
      <c r="K27" s="256" t="str">
        <f t="shared" si="0"/>
        <v/>
      </c>
      <c r="M27" s="215">
        <v>7</v>
      </c>
      <c r="N27" s="149">
        <f t="array" ref="N27">LARGE((Meldeformular!$AC$10:$AC$109=U$18)*Meldeformular!$A$10:$A$109,7)</f>
        <v>0</v>
      </c>
      <c r="O27" s="164" t="str">
        <f>IF(N27&gt;0,VLOOKUP(N27,Meldeformular!$A$10:$AG$109,2),"")</f>
        <v/>
      </c>
      <c r="P27" s="165" t="str">
        <f>IF(N27&gt;0,VLOOKUP(N27,Meldeformular!$A$10:$AG$109,3),"")</f>
        <v/>
      </c>
      <c r="Q27" s="212" t="str">
        <f>IF(N27&gt;0,VLOOKUP(N27,Meldeformular!$A$10:$AG$109,6),"")</f>
        <v/>
      </c>
      <c r="R27" s="237"/>
      <c r="S27" s="238"/>
      <c r="T27" s="239"/>
      <c r="V27" s="256" t="str">
        <f t="shared" si="1"/>
        <v/>
      </c>
    </row>
    <row r="28" spans="1:22" ht="15.75" thickBot="1" x14ac:dyDescent="0.25">
      <c r="B28" s="216">
        <v>8</v>
      </c>
      <c r="C28" s="217">
        <f t="array" ref="C28">LARGE((Meldeformular!$AC$10:$AC$109=J$18)*Meldeformular!$A$10:$A$109,8)</f>
        <v>0</v>
      </c>
      <c r="D28" s="218" t="str">
        <f>IF(C28&gt;0,VLOOKUP(C28,Meldeformular!$A$10:$AG$109,2),"")</f>
        <v/>
      </c>
      <c r="E28" s="219" t="str">
        <f>IF(C28&gt;0,VLOOKUP(C28,Meldeformular!$A$10:$AG$109,3),"")</f>
        <v/>
      </c>
      <c r="F28" s="220" t="str">
        <f>IF(C28&gt;0,VLOOKUP(C28,Meldeformular!$A$10:$AG$109,6),"")</f>
        <v/>
      </c>
      <c r="G28" s="240"/>
      <c r="H28" s="241"/>
      <c r="I28" s="242"/>
      <c r="K28" s="256" t="str">
        <f t="shared" si="0"/>
        <v/>
      </c>
      <c r="M28" s="216">
        <v>8</v>
      </c>
      <c r="N28" s="217">
        <f t="array" ref="N28">LARGE((Meldeformular!$AC$10:$AC$109=U$18)*Meldeformular!$A$10:$A$109,8)</f>
        <v>0</v>
      </c>
      <c r="O28" s="218" t="str">
        <f>IF(N28&gt;0,VLOOKUP(N28,Meldeformular!$A$10:$AG$109,2),"")</f>
        <v/>
      </c>
      <c r="P28" s="219" t="str">
        <f>IF(N28&gt;0,VLOOKUP(N28,Meldeformular!$A$10:$AG$109,3),"")</f>
        <v/>
      </c>
      <c r="Q28" s="220" t="str">
        <f>IF(N28&gt;0,VLOOKUP(N28,Meldeformular!$A$10:$AG$109,6),"")</f>
        <v/>
      </c>
      <c r="R28" s="240"/>
      <c r="S28" s="241"/>
      <c r="T28" s="242"/>
      <c r="V28" s="256" t="str">
        <f t="shared" si="1"/>
        <v/>
      </c>
    </row>
    <row r="29" spans="1:22" ht="16.5" thickTop="1" thickBot="1" x14ac:dyDescent="0.25">
      <c r="K29" s="143" t="str">
        <f t="shared" si="0"/>
        <v/>
      </c>
      <c r="V29" s="254" t="str">
        <f t="shared" si="1"/>
        <v/>
      </c>
    </row>
    <row r="30" spans="1:22" ht="16.5" thickTop="1" thickBot="1" x14ac:dyDescent="0.25">
      <c r="B30" s="301" t="s">
        <v>60</v>
      </c>
      <c r="C30" s="302"/>
      <c r="D30" s="302"/>
      <c r="E30" s="302"/>
      <c r="F30" s="302"/>
      <c r="G30" s="302"/>
      <c r="H30" s="302"/>
      <c r="I30" s="303"/>
      <c r="J30" s="144">
        <v>5</v>
      </c>
      <c r="K30" s="256"/>
      <c r="M30" s="307" t="s">
        <v>60</v>
      </c>
      <c r="N30" s="308"/>
      <c r="O30" s="308"/>
      <c r="P30" s="308"/>
      <c r="Q30" s="308"/>
      <c r="R30" s="308"/>
      <c r="S30" s="308"/>
      <c r="T30" s="309"/>
      <c r="U30" s="144">
        <v>6</v>
      </c>
      <c r="V30" s="256"/>
    </row>
    <row r="31" spans="1:22" ht="15.75" thickBot="1" x14ac:dyDescent="0.25">
      <c r="A31" s="94">
        <v>5</v>
      </c>
      <c r="B31" s="213" t="s">
        <v>150</v>
      </c>
      <c r="C31" s="304" t="s">
        <v>151</v>
      </c>
      <c r="D31" s="305"/>
      <c r="E31" s="305"/>
      <c r="F31" s="305"/>
      <c r="G31" s="305"/>
      <c r="H31" s="305"/>
      <c r="I31" s="306"/>
      <c r="J31" s="144">
        <f>COUNTA(G33:G40)</f>
        <v>0</v>
      </c>
      <c r="K31" s="256"/>
      <c r="L31" s="144">
        <v>6</v>
      </c>
      <c r="M31" s="213" t="s">
        <v>150</v>
      </c>
      <c r="N31" s="304" t="s">
        <v>151</v>
      </c>
      <c r="O31" s="305"/>
      <c r="P31" s="305"/>
      <c r="Q31" s="305"/>
      <c r="R31" s="305"/>
      <c r="S31" s="305"/>
      <c r="T31" s="306"/>
      <c r="U31" s="144">
        <f>COUNTA(R33:R40)</f>
        <v>0</v>
      </c>
      <c r="V31" s="256"/>
    </row>
    <row r="32" spans="1:22" ht="15.75" thickBot="1" x14ac:dyDescent="0.25">
      <c r="B32" s="221" t="s">
        <v>127</v>
      </c>
      <c r="C32" s="140"/>
      <c r="D32" s="160" t="s">
        <v>36</v>
      </c>
      <c r="E32" s="161" t="s">
        <v>37</v>
      </c>
      <c r="F32" s="229" t="s">
        <v>40</v>
      </c>
      <c r="G32" s="233" t="s">
        <v>187</v>
      </c>
      <c r="H32" s="225" t="s">
        <v>188</v>
      </c>
      <c r="I32" s="226" t="s">
        <v>189</v>
      </c>
      <c r="K32" s="256" t="str">
        <f t="shared" si="0"/>
        <v/>
      </c>
      <c r="M32" s="221" t="s">
        <v>127</v>
      </c>
      <c r="N32" s="140"/>
      <c r="O32" s="160" t="s">
        <v>36</v>
      </c>
      <c r="P32" s="161" t="s">
        <v>37</v>
      </c>
      <c r="Q32" s="229" t="s">
        <v>40</v>
      </c>
      <c r="R32" s="233" t="s">
        <v>187</v>
      </c>
      <c r="S32" s="225" t="s">
        <v>188</v>
      </c>
      <c r="T32" s="226" t="s">
        <v>189</v>
      </c>
      <c r="V32" s="256" t="str">
        <f t="shared" si="1"/>
        <v/>
      </c>
    </row>
    <row r="33" spans="1:22" ht="15.75" thickBot="1" x14ac:dyDescent="0.25">
      <c r="B33" s="222">
        <v>1</v>
      </c>
      <c r="C33" s="156">
        <f t="array" ref="C33">LARGE((Meldeformular!$AC$10:$AC$109=J$30)*Meldeformular!$A$10:$A$109,1)</f>
        <v>0</v>
      </c>
      <c r="D33" s="164" t="str">
        <f>IF(C33&gt;0,VLOOKUP(C33,Meldeformular!$A$10:$AG$109,2),"")</f>
        <v/>
      </c>
      <c r="E33" s="165" t="str">
        <f>IF(C33&gt;0,VLOOKUP(C33,Meldeformular!$A$10:$AG$109,3),"")</f>
        <v/>
      </c>
      <c r="F33" s="212" t="str">
        <f>IF(C33&gt;0,VLOOKUP(C33,Meldeformular!$A$10:$AG$109,6),"")</f>
        <v/>
      </c>
      <c r="G33" s="234"/>
      <c r="H33" s="235"/>
      <c r="I33" s="236"/>
      <c r="K33" s="256" t="str">
        <f t="shared" si="0"/>
        <v/>
      </c>
      <c r="M33" s="222">
        <v>1</v>
      </c>
      <c r="N33" s="156">
        <f t="array" ref="N33">LARGE((Meldeformular!$AC$10:$AC$109=U$30)*Meldeformular!$A$10:$A$109,1)</f>
        <v>0</v>
      </c>
      <c r="O33" s="164" t="str">
        <f>IF(N33&gt;0,VLOOKUP(N33,Meldeformular!$A$10:$AG$109,2),"")</f>
        <v/>
      </c>
      <c r="P33" s="165" t="str">
        <f>IF(N33&gt;0,VLOOKUP(N33,Meldeformular!$A$10:$AG$109,3),"")</f>
        <v/>
      </c>
      <c r="Q33" s="212" t="str">
        <f>IF(N33&gt;0,VLOOKUP(N33,Meldeformular!$A$10:$AG$109,6),"")</f>
        <v/>
      </c>
      <c r="R33" s="234"/>
      <c r="S33" s="235"/>
      <c r="T33" s="236"/>
      <c r="V33" s="256" t="str">
        <f t="shared" si="1"/>
        <v/>
      </c>
    </row>
    <row r="34" spans="1:22" ht="15.75" thickBot="1" x14ac:dyDescent="0.25">
      <c r="B34" s="215">
        <v>2</v>
      </c>
      <c r="C34" s="149">
        <f t="array" ref="C34">LARGE((Meldeformular!$AC$10:$AC$109=J$30)*Meldeformular!$A$10:$A$109,2)</f>
        <v>0</v>
      </c>
      <c r="D34" s="150" t="str">
        <f>IF(C34&gt;0,VLOOKUP(C34,Meldeformular!$A$10:$AG$109,2),"")</f>
        <v/>
      </c>
      <c r="E34" s="151" t="str">
        <f>IF(C34&gt;0,VLOOKUP(C34,Meldeformular!$A$10:$AG$109,3),"")</f>
        <v/>
      </c>
      <c r="F34" s="231" t="str">
        <f>IF(C34&gt;0,VLOOKUP(C34,Meldeformular!$A$10:$AG$109,6),"")</f>
        <v/>
      </c>
      <c r="G34" s="237"/>
      <c r="H34" s="238"/>
      <c r="I34" s="239"/>
      <c r="K34" s="256" t="str">
        <f t="shared" si="0"/>
        <v/>
      </c>
      <c r="M34" s="215">
        <v>2</v>
      </c>
      <c r="N34" s="149">
        <f t="array" ref="N34">LARGE((Meldeformular!$AC$10:$AC$109=U$30)*Meldeformular!$A$10:$A$109,2)</f>
        <v>0</v>
      </c>
      <c r="O34" s="150" t="str">
        <f>IF(N34&gt;0,VLOOKUP(N34,Meldeformular!$A$10:$AG$109,2),"")</f>
        <v/>
      </c>
      <c r="P34" s="151" t="str">
        <f>IF(N34&gt;0,VLOOKUP(N34,Meldeformular!$A$10:$AG$109,3),"")</f>
        <v/>
      </c>
      <c r="Q34" s="231" t="str">
        <f>IF(N34&gt;0,VLOOKUP(N34,Meldeformular!$A$10:$AG$109,6),"")</f>
        <v/>
      </c>
      <c r="R34" s="237"/>
      <c r="S34" s="238"/>
      <c r="T34" s="239"/>
      <c r="V34" s="256" t="str">
        <f t="shared" si="1"/>
        <v/>
      </c>
    </row>
    <row r="35" spans="1:22" ht="15.75" thickBot="1" x14ac:dyDescent="0.25">
      <c r="B35" s="215">
        <v>3</v>
      </c>
      <c r="C35" s="149">
        <f t="array" ref="C35">LARGE((Meldeformular!$AC$10:$AC$109=J$30)*Meldeformular!$A$10:$A$109,3)</f>
        <v>0</v>
      </c>
      <c r="D35" s="150" t="str">
        <f>IF(C35&gt;0,VLOOKUP(C35,Meldeformular!$A$10:$AG$109,2),"")</f>
        <v/>
      </c>
      <c r="E35" s="151" t="str">
        <f>IF(C35&gt;0,VLOOKUP(C35,Meldeformular!$A$10:$AG$109,3),"")</f>
        <v/>
      </c>
      <c r="F35" s="231" t="str">
        <f>IF(C35&gt;0,VLOOKUP(C35,Meldeformular!$A$10:$AG$109,6),"")</f>
        <v/>
      </c>
      <c r="G35" s="237"/>
      <c r="H35" s="238"/>
      <c r="I35" s="239"/>
      <c r="K35" s="256" t="str">
        <f t="shared" si="0"/>
        <v/>
      </c>
      <c r="M35" s="215">
        <v>3</v>
      </c>
      <c r="N35" s="149">
        <f t="array" ref="N35">LARGE((Meldeformular!$AC$10:$AC$109=U$30)*Meldeformular!$A$10:$A$109,3)</f>
        <v>0</v>
      </c>
      <c r="O35" s="150" t="str">
        <f>IF(N35&gt;0,VLOOKUP(N35,Meldeformular!$A$10:$AG$109,2),"")</f>
        <v/>
      </c>
      <c r="P35" s="151" t="str">
        <f>IF(N35&gt;0,VLOOKUP(N35,Meldeformular!$A$10:$AG$109,3),"")</f>
        <v/>
      </c>
      <c r="Q35" s="231" t="str">
        <f>IF(N35&gt;0,VLOOKUP(N35,Meldeformular!$A$10:$AG$109,6),"")</f>
        <v/>
      </c>
      <c r="R35" s="237"/>
      <c r="S35" s="238"/>
      <c r="T35" s="239"/>
      <c r="V35" s="256" t="str">
        <f t="shared" si="1"/>
        <v/>
      </c>
    </row>
    <row r="36" spans="1:22" ht="15.75" thickBot="1" x14ac:dyDescent="0.25">
      <c r="B36" s="215">
        <v>4</v>
      </c>
      <c r="C36" s="149">
        <f t="array" ref="C36">LARGE((Meldeformular!$AC$10:$AC$109=J$30)*Meldeformular!$A$10:$A$109,4)</f>
        <v>0</v>
      </c>
      <c r="D36" s="150" t="str">
        <f>IF(C36&gt;0,VLOOKUP(C36,Meldeformular!$A$10:$AG$109,2),"")</f>
        <v/>
      </c>
      <c r="E36" s="151" t="str">
        <f>IF(C36&gt;0,VLOOKUP(C36,Meldeformular!$A$10:$AG$109,3),"")</f>
        <v/>
      </c>
      <c r="F36" s="231" t="str">
        <f>IF(C36&gt;0,VLOOKUP(C36,Meldeformular!$A$10:$AG$109,6),"")</f>
        <v/>
      </c>
      <c r="G36" s="237"/>
      <c r="H36" s="238"/>
      <c r="I36" s="239"/>
      <c r="K36" s="256" t="str">
        <f t="shared" si="0"/>
        <v/>
      </c>
      <c r="M36" s="215">
        <v>4</v>
      </c>
      <c r="N36" s="149">
        <f t="array" ref="N36">LARGE((Meldeformular!$AC$10:$AC$109=U$30)*Meldeformular!$A$10:$A$109,4)</f>
        <v>0</v>
      </c>
      <c r="O36" s="150" t="str">
        <f>IF(N36&gt;0,VLOOKUP(N36,Meldeformular!$A$10:$AG$109,2),"")</f>
        <v/>
      </c>
      <c r="P36" s="151" t="str">
        <f>IF(N36&gt;0,VLOOKUP(N36,Meldeformular!$A$10:$AG$109,3),"")</f>
        <v/>
      </c>
      <c r="Q36" s="231" t="str">
        <f>IF(N36&gt;0,VLOOKUP(N36,Meldeformular!$A$10:$AG$109,6),"")</f>
        <v/>
      </c>
      <c r="R36" s="237"/>
      <c r="S36" s="238"/>
      <c r="T36" s="239"/>
      <c r="V36" s="256" t="str">
        <f t="shared" si="1"/>
        <v/>
      </c>
    </row>
    <row r="37" spans="1:22" ht="15.75" thickBot="1" x14ac:dyDescent="0.25">
      <c r="B37" s="215">
        <v>5</v>
      </c>
      <c r="C37" s="149">
        <f t="array" ref="C37">LARGE((Meldeformular!$AC$10:$AC$109=J$30)*Meldeformular!$A$10:$A$109,5)</f>
        <v>0</v>
      </c>
      <c r="D37" s="150" t="str">
        <f>IF(C37&gt;0,VLOOKUP(C37,Meldeformular!$A$10:$AG$109,2),"")</f>
        <v/>
      </c>
      <c r="E37" s="151" t="str">
        <f>IF(C37&gt;0,VLOOKUP(C37,Meldeformular!$A$10:$AG$109,3),"")</f>
        <v/>
      </c>
      <c r="F37" s="231" t="str">
        <f>IF(C37&gt;0,VLOOKUP(C37,Meldeformular!$A$10:$AG$109,6),"")</f>
        <v/>
      </c>
      <c r="G37" s="237"/>
      <c r="H37" s="238"/>
      <c r="I37" s="239"/>
      <c r="K37" s="256" t="str">
        <f t="shared" si="0"/>
        <v/>
      </c>
      <c r="M37" s="215">
        <v>5</v>
      </c>
      <c r="N37" s="149">
        <f t="array" ref="N37">LARGE((Meldeformular!$AC$10:$AC$109=U$30)*Meldeformular!$A$10:$A$109,5)</f>
        <v>0</v>
      </c>
      <c r="O37" s="150" t="str">
        <f>IF(N37&gt;0,VLOOKUP(N37,Meldeformular!$A$10:$AG$109,2),"")</f>
        <v/>
      </c>
      <c r="P37" s="151" t="str">
        <f>IF(N37&gt;0,VLOOKUP(N37,Meldeformular!$A$10:$AG$109,3),"")</f>
        <v/>
      </c>
      <c r="Q37" s="231" t="str">
        <f>IF(N37&gt;0,VLOOKUP(N37,Meldeformular!$A$10:$AG$109,6),"")</f>
        <v/>
      </c>
      <c r="R37" s="237"/>
      <c r="S37" s="238"/>
      <c r="T37" s="239"/>
      <c r="V37" s="256" t="str">
        <f t="shared" si="1"/>
        <v/>
      </c>
    </row>
    <row r="38" spans="1:22" ht="15.75" thickBot="1" x14ac:dyDescent="0.25">
      <c r="B38" s="215">
        <v>6</v>
      </c>
      <c r="C38" s="149">
        <f t="array" ref="C38">LARGE((Meldeformular!$AC$10:$AC$109=J$30)*Meldeformular!$A$10:$A$109,6)</f>
        <v>0</v>
      </c>
      <c r="D38" s="150" t="str">
        <f>IF(C38&gt;0,VLOOKUP(C38,Meldeformular!$A$10:$AG$109,2),"")</f>
        <v/>
      </c>
      <c r="E38" s="151" t="str">
        <f>IF(C38&gt;0,VLOOKUP(C38,Meldeformular!$A$10:$AG$109,3),"")</f>
        <v/>
      </c>
      <c r="F38" s="231" t="str">
        <f>IF(C38&gt;0,VLOOKUP(C38,Meldeformular!$A$10:$AG$109,6),"")</f>
        <v/>
      </c>
      <c r="G38" s="237"/>
      <c r="H38" s="238"/>
      <c r="I38" s="239"/>
      <c r="K38" s="256" t="str">
        <f t="shared" si="0"/>
        <v/>
      </c>
      <c r="M38" s="215">
        <v>6</v>
      </c>
      <c r="N38" s="149">
        <f t="array" ref="N38">LARGE((Meldeformular!$AC$10:$AC$109=U$30)*Meldeformular!$A$10:$A$109,6)</f>
        <v>0</v>
      </c>
      <c r="O38" s="150" t="str">
        <f>IF(N38&gt;0,VLOOKUP(N38,Meldeformular!$A$10:$AG$109,2),"")</f>
        <v/>
      </c>
      <c r="P38" s="151" t="str">
        <f>IF(N38&gt;0,VLOOKUP(N38,Meldeformular!$A$10:$AG$109,3),"")</f>
        <v/>
      </c>
      <c r="Q38" s="231" t="str">
        <f>IF(N38&gt;0,VLOOKUP(N38,Meldeformular!$A$10:$AG$109,6),"")</f>
        <v/>
      </c>
      <c r="R38" s="237"/>
      <c r="S38" s="238"/>
      <c r="T38" s="239"/>
      <c r="V38" s="256" t="str">
        <f t="shared" si="1"/>
        <v/>
      </c>
    </row>
    <row r="39" spans="1:22" ht="15.75" thickBot="1" x14ac:dyDescent="0.25">
      <c r="B39" s="215">
        <v>7</v>
      </c>
      <c r="C39" s="149">
        <f t="array" ref="C39">LARGE((Meldeformular!$AC$10:$AC$109=J$30)*Meldeformular!$A$10:$A$109,7)</f>
        <v>0</v>
      </c>
      <c r="D39" s="150" t="str">
        <f>IF(C39&gt;0,VLOOKUP(C39,Meldeformular!$A$10:$AG$109,2),"")</f>
        <v/>
      </c>
      <c r="E39" s="151" t="str">
        <f>IF(C39&gt;0,VLOOKUP(C39,Meldeformular!$A$10:$AG$109,3),"")</f>
        <v/>
      </c>
      <c r="F39" s="231" t="str">
        <f>IF(C39&gt;0,VLOOKUP(C39,Meldeformular!$A$10:$AG$109,6),"")</f>
        <v/>
      </c>
      <c r="G39" s="237"/>
      <c r="H39" s="238"/>
      <c r="I39" s="239"/>
      <c r="K39" s="256" t="str">
        <f t="shared" si="0"/>
        <v/>
      </c>
      <c r="M39" s="215">
        <v>7</v>
      </c>
      <c r="N39" s="149">
        <f t="array" ref="N39">LARGE((Meldeformular!$AC$10:$AC$109=U$30)*Meldeformular!$A$10:$A$109,7)</f>
        <v>0</v>
      </c>
      <c r="O39" s="150" t="str">
        <f>IF(N39&gt;0,VLOOKUP(N39,Meldeformular!$A$10:$AG$109,2),"")</f>
        <v/>
      </c>
      <c r="P39" s="151" t="str">
        <f>IF(N39&gt;0,VLOOKUP(N39,Meldeformular!$A$10:$AG$109,3),"")</f>
        <v/>
      </c>
      <c r="Q39" s="231" t="str">
        <f>IF(N39&gt;0,VLOOKUP(N39,Meldeformular!$A$10:$AG$109,6),"")</f>
        <v/>
      </c>
      <c r="R39" s="237"/>
      <c r="S39" s="238"/>
      <c r="T39" s="239"/>
      <c r="V39" s="256" t="str">
        <f t="shared" si="1"/>
        <v/>
      </c>
    </row>
    <row r="40" spans="1:22" ht="15.75" thickBot="1" x14ac:dyDescent="0.25">
      <c r="B40" s="216">
        <v>8</v>
      </c>
      <c r="C40" s="217">
        <f t="array" ref="C40">LARGE((Meldeformular!$AC$10:$AC$109=J$30)*Meldeformular!$A$10:$A$109,8)</f>
        <v>0</v>
      </c>
      <c r="D40" s="223" t="str">
        <f>IF(C40&gt;0,VLOOKUP(C40,Meldeformular!$A$10:$AG$109,2),"")</f>
        <v/>
      </c>
      <c r="E40" s="224" t="str">
        <f>IF(C40&gt;0,VLOOKUP(C40,Meldeformular!$A$10:$AG$109,3),"")</f>
        <v/>
      </c>
      <c r="F40" s="232" t="str">
        <f>IF(C40&gt;0,VLOOKUP(C40,Meldeformular!$A$10:$AG$109,6),"")</f>
        <v/>
      </c>
      <c r="G40" s="240"/>
      <c r="H40" s="241"/>
      <c r="I40" s="242"/>
      <c r="K40" s="256" t="str">
        <f t="shared" si="0"/>
        <v/>
      </c>
      <c r="M40" s="216">
        <v>8</v>
      </c>
      <c r="N40" s="217">
        <f t="array" ref="N40">LARGE((Meldeformular!$AC$10:$AC$109=U$30)*Meldeformular!$A$10:$A$109,8)</f>
        <v>0</v>
      </c>
      <c r="O40" s="223" t="str">
        <f>IF(N40&gt;0,VLOOKUP(N40,Meldeformular!$A$10:$AG$109,2),"")</f>
        <v/>
      </c>
      <c r="P40" s="224" t="str">
        <f>IF(N40&gt;0,VLOOKUP(N40,Meldeformular!$A$10:$AG$109,3),"")</f>
        <v/>
      </c>
      <c r="Q40" s="232" t="str">
        <f>IF(N40&gt;0,VLOOKUP(N40,Meldeformular!$A$10:$AG$109,6),"")</f>
        <v/>
      </c>
      <c r="R40" s="240"/>
      <c r="S40" s="241"/>
      <c r="T40" s="242"/>
      <c r="V40" s="256" t="str">
        <f t="shared" si="1"/>
        <v/>
      </c>
    </row>
    <row r="41" spans="1:22" ht="16.5" thickTop="1" thickBot="1" x14ac:dyDescent="0.25">
      <c r="K41" s="143" t="str">
        <f t="shared" si="0"/>
        <v/>
      </c>
      <c r="V41" s="143" t="str">
        <f t="shared" si="1"/>
        <v/>
      </c>
    </row>
    <row r="42" spans="1:22" ht="16.5" thickTop="1" thickBot="1" x14ac:dyDescent="0.25">
      <c r="B42" s="301" t="s">
        <v>60</v>
      </c>
      <c r="C42" s="302"/>
      <c r="D42" s="302"/>
      <c r="E42" s="302"/>
      <c r="F42" s="302"/>
      <c r="G42" s="302"/>
      <c r="H42" s="302"/>
      <c r="I42" s="303"/>
      <c r="J42" s="144">
        <v>7</v>
      </c>
      <c r="K42" s="256"/>
      <c r="M42" s="307" t="s">
        <v>60</v>
      </c>
      <c r="N42" s="308"/>
      <c r="O42" s="308"/>
      <c r="P42" s="308"/>
      <c r="Q42" s="308"/>
      <c r="R42" s="308"/>
      <c r="S42" s="308"/>
      <c r="T42" s="309"/>
      <c r="U42" s="144">
        <v>8</v>
      </c>
      <c r="V42" s="256"/>
    </row>
    <row r="43" spans="1:22" ht="15.75" thickBot="1" x14ac:dyDescent="0.25">
      <c r="A43" s="94">
        <v>7</v>
      </c>
      <c r="B43" s="213" t="s">
        <v>150</v>
      </c>
      <c r="C43" s="298" t="s">
        <v>151</v>
      </c>
      <c r="D43" s="299"/>
      <c r="E43" s="299"/>
      <c r="F43" s="299"/>
      <c r="G43" s="299"/>
      <c r="H43" s="299"/>
      <c r="I43" s="300"/>
      <c r="J43" s="144">
        <f>COUNTA(G45:G52)</f>
        <v>0</v>
      </c>
      <c r="K43" s="256"/>
      <c r="L43" s="144">
        <v>8</v>
      </c>
      <c r="M43" s="213" t="s">
        <v>150</v>
      </c>
      <c r="N43" s="304" t="s">
        <v>151</v>
      </c>
      <c r="O43" s="305"/>
      <c r="P43" s="305"/>
      <c r="Q43" s="305"/>
      <c r="R43" s="305"/>
      <c r="S43" s="305"/>
      <c r="T43" s="306"/>
      <c r="U43" s="144">
        <f>COUNTA(R45:R52)</f>
        <v>0</v>
      </c>
      <c r="V43" s="256"/>
    </row>
    <row r="44" spans="1:22" ht="15.75" thickBot="1" x14ac:dyDescent="0.25">
      <c r="B44" s="221" t="s">
        <v>127</v>
      </c>
      <c r="C44" s="140"/>
      <c r="D44" s="160" t="s">
        <v>36</v>
      </c>
      <c r="E44" s="161" t="s">
        <v>37</v>
      </c>
      <c r="F44" s="229" t="s">
        <v>40</v>
      </c>
      <c r="G44" s="233" t="s">
        <v>187</v>
      </c>
      <c r="H44" s="225" t="s">
        <v>188</v>
      </c>
      <c r="I44" s="226" t="s">
        <v>189</v>
      </c>
      <c r="K44" s="256" t="str">
        <f t="shared" si="0"/>
        <v/>
      </c>
      <c r="M44" s="221" t="s">
        <v>127</v>
      </c>
      <c r="N44" s="140"/>
      <c r="O44" s="160" t="s">
        <v>36</v>
      </c>
      <c r="P44" s="161" t="s">
        <v>37</v>
      </c>
      <c r="Q44" s="229" t="s">
        <v>40</v>
      </c>
      <c r="R44" s="233" t="s">
        <v>187</v>
      </c>
      <c r="S44" s="225" t="s">
        <v>188</v>
      </c>
      <c r="T44" s="226" t="s">
        <v>189</v>
      </c>
      <c r="V44" s="256" t="str">
        <f t="shared" si="1"/>
        <v/>
      </c>
    </row>
    <row r="45" spans="1:22" ht="15.75" thickBot="1" x14ac:dyDescent="0.25">
      <c r="B45" s="222">
        <v>1</v>
      </c>
      <c r="C45" s="156">
        <f t="array" ref="C45">LARGE((Meldeformular!$AC$10:$AC$109=J$42)*Meldeformular!$A$10:$A$109,1)</f>
        <v>0</v>
      </c>
      <c r="D45" s="164" t="str">
        <f>IF(C45&gt;0,VLOOKUP(C45,Meldeformular!$A$10:$AG$109,2),"")</f>
        <v/>
      </c>
      <c r="E45" s="165" t="str">
        <f>IF(C45&gt;0,VLOOKUP(C45,Meldeformular!$A$10:$AG$109,3),"")</f>
        <v/>
      </c>
      <c r="F45" s="212" t="str">
        <f>IF(C45&gt;0,VLOOKUP(C45,Meldeformular!$A$10:$AG$109,6),"")</f>
        <v/>
      </c>
      <c r="G45" s="234"/>
      <c r="H45" s="235"/>
      <c r="I45" s="236"/>
      <c r="K45" s="256" t="str">
        <f t="shared" si="0"/>
        <v/>
      </c>
      <c r="M45" s="222">
        <v>1</v>
      </c>
      <c r="N45" s="156">
        <f t="array" ref="N45">LARGE((Meldeformular!$AC$10:$AC$109=U$42)*Meldeformular!$A$10:$A$109,1)</f>
        <v>0</v>
      </c>
      <c r="O45" s="164" t="str">
        <f>IF(N45&gt;0,VLOOKUP(N45,Meldeformular!$A$10:$AG$109,2),"")</f>
        <v/>
      </c>
      <c r="P45" s="165" t="str">
        <f>IF(N45&gt;0,VLOOKUP(N45,Meldeformular!$A$10:$AG$109,3),"")</f>
        <v/>
      </c>
      <c r="Q45" s="212" t="str">
        <f>IF(N45&gt;0,VLOOKUP(N45,Meldeformular!$A$10:$AG$109,6),"")</f>
        <v/>
      </c>
      <c r="R45" s="234"/>
      <c r="S45" s="235"/>
      <c r="T45" s="236"/>
      <c r="V45" s="256" t="str">
        <f t="shared" si="1"/>
        <v/>
      </c>
    </row>
    <row r="46" spans="1:22" ht="15.75" thickBot="1" x14ac:dyDescent="0.25">
      <c r="B46" s="215">
        <v>2</v>
      </c>
      <c r="C46" s="149">
        <f t="array" ref="C46">LARGE((Meldeformular!$AC$10:$AC$109=J$42)*Meldeformular!$A$10:$A$109,2)</f>
        <v>0</v>
      </c>
      <c r="D46" s="150" t="str">
        <f>IF(C46&gt;0,VLOOKUP(C46,Meldeformular!$A$10:$AG$109,2),"")</f>
        <v/>
      </c>
      <c r="E46" s="151" t="str">
        <f>IF(C46&gt;0,VLOOKUP(C46,Meldeformular!$A$10:$AG$109,3),"")</f>
        <v/>
      </c>
      <c r="F46" s="231" t="str">
        <f>IF(C46&gt;0,VLOOKUP(C46,Meldeformular!$A$10:$AG$109,6),"")</f>
        <v/>
      </c>
      <c r="G46" s="237"/>
      <c r="H46" s="238"/>
      <c r="I46" s="239"/>
      <c r="K46" s="256" t="str">
        <f t="shared" si="0"/>
        <v/>
      </c>
      <c r="M46" s="215">
        <v>2</v>
      </c>
      <c r="N46" s="149">
        <f t="array" ref="N46">LARGE((Meldeformular!$AC$10:$AC$109=U$42)*Meldeformular!$A$10:$A$109,2)</f>
        <v>0</v>
      </c>
      <c r="O46" s="150" t="str">
        <f>IF(N46&gt;0,VLOOKUP(N46,Meldeformular!$A$10:$AG$109,2),"")</f>
        <v/>
      </c>
      <c r="P46" s="151" t="str">
        <f>IF(N46&gt;0,VLOOKUP(N46,Meldeformular!$A$10:$AG$109,3),"")</f>
        <v/>
      </c>
      <c r="Q46" s="231" t="str">
        <f>IF(N46&gt;0,VLOOKUP(N46,Meldeformular!$A$10:$AG$109,6),"")</f>
        <v/>
      </c>
      <c r="R46" s="237"/>
      <c r="S46" s="238"/>
      <c r="T46" s="239"/>
      <c r="V46" s="256" t="str">
        <f t="shared" si="1"/>
        <v/>
      </c>
    </row>
    <row r="47" spans="1:22" ht="15.75" thickBot="1" x14ac:dyDescent="0.25">
      <c r="B47" s="215">
        <v>3</v>
      </c>
      <c r="C47" s="149">
        <f t="array" ref="C47">LARGE((Meldeformular!$AC$10:$AC$109=J$42)*Meldeformular!$A$10:$A$109,3)</f>
        <v>0</v>
      </c>
      <c r="D47" s="150" t="str">
        <f>IF(C47&gt;0,VLOOKUP(C47,Meldeformular!$A$10:$AG$109,2),"")</f>
        <v/>
      </c>
      <c r="E47" s="151" t="str">
        <f>IF(C47&gt;0,VLOOKUP(C47,Meldeformular!$A$10:$AG$109,3),"")</f>
        <v/>
      </c>
      <c r="F47" s="231" t="str">
        <f>IF(C47&gt;0,VLOOKUP(C47,Meldeformular!$A$10:$AG$109,6),"")</f>
        <v/>
      </c>
      <c r="G47" s="237"/>
      <c r="H47" s="238"/>
      <c r="I47" s="239"/>
      <c r="K47" s="256" t="str">
        <f t="shared" si="0"/>
        <v/>
      </c>
      <c r="M47" s="215">
        <v>3</v>
      </c>
      <c r="N47" s="149">
        <f t="array" ref="N47">LARGE((Meldeformular!$AC$10:$AC$109=U$42)*Meldeformular!$A$10:$A$109,3)</f>
        <v>0</v>
      </c>
      <c r="O47" s="150" t="str">
        <f>IF(N47&gt;0,VLOOKUP(N47,Meldeformular!$A$10:$AG$109,2),"")</f>
        <v/>
      </c>
      <c r="P47" s="151" t="str">
        <f>IF(N47&gt;0,VLOOKUP(N47,Meldeformular!$A$10:$AG$109,3),"")</f>
        <v/>
      </c>
      <c r="Q47" s="231" t="str">
        <f>IF(N47&gt;0,VLOOKUP(N47,Meldeformular!$A$10:$AG$109,6),"")</f>
        <v/>
      </c>
      <c r="R47" s="237"/>
      <c r="S47" s="238"/>
      <c r="T47" s="239"/>
      <c r="V47" s="256" t="str">
        <f t="shared" si="1"/>
        <v/>
      </c>
    </row>
    <row r="48" spans="1:22" ht="15.75" thickBot="1" x14ac:dyDescent="0.25">
      <c r="B48" s="215">
        <v>4</v>
      </c>
      <c r="C48" s="149">
        <f t="array" ref="C48">LARGE((Meldeformular!$AC$10:$AC$109=J$42)*Meldeformular!$A$10:$A$109,4)</f>
        <v>0</v>
      </c>
      <c r="D48" s="150" t="str">
        <f>IF(C48&gt;0,VLOOKUP(C48,Meldeformular!$A$10:$AG$109,2),"")</f>
        <v/>
      </c>
      <c r="E48" s="151" t="str">
        <f>IF(C48&gt;0,VLOOKUP(C48,Meldeformular!$A$10:$AG$109,3),"")</f>
        <v/>
      </c>
      <c r="F48" s="231" t="str">
        <f>IF(C48&gt;0,VLOOKUP(C48,Meldeformular!$A$10:$AG$109,6),"")</f>
        <v/>
      </c>
      <c r="G48" s="237"/>
      <c r="H48" s="238"/>
      <c r="I48" s="239"/>
      <c r="K48" s="256" t="str">
        <f t="shared" si="0"/>
        <v/>
      </c>
      <c r="M48" s="215">
        <v>4</v>
      </c>
      <c r="N48" s="149">
        <f t="array" ref="N48">LARGE((Meldeformular!$AC$10:$AC$109=U$42)*Meldeformular!$A$10:$A$109,4)</f>
        <v>0</v>
      </c>
      <c r="O48" s="150" t="str">
        <f>IF(N48&gt;0,VLOOKUP(N48,Meldeformular!$A$10:$AG$109,2),"")</f>
        <v/>
      </c>
      <c r="P48" s="151" t="str">
        <f>IF(N48&gt;0,VLOOKUP(N48,Meldeformular!$A$10:$AG$109,3),"")</f>
        <v/>
      </c>
      <c r="Q48" s="231" t="str">
        <f>IF(N48&gt;0,VLOOKUP(N48,Meldeformular!$A$10:$AG$109,6),"")</f>
        <v/>
      </c>
      <c r="R48" s="237"/>
      <c r="S48" s="238"/>
      <c r="T48" s="239"/>
      <c r="V48" s="256" t="str">
        <f t="shared" si="1"/>
        <v/>
      </c>
    </row>
    <row r="49" spans="2:22" ht="15.75" thickBot="1" x14ac:dyDescent="0.25">
      <c r="B49" s="215">
        <v>5</v>
      </c>
      <c r="C49" s="149">
        <f t="array" ref="C49">LARGE((Meldeformular!$AC$10:$AC$109=J$42)*Meldeformular!$A$10:$A$109,5)</f>
        <v>0</v>
      </c>
      <c r="D49" s="150" t="str">
        <f>IF(C49&gt;0,VLOOKUP(C49,Meldeformular!$A$10:$AG$109,2),"")</f>
        <v/>
      </c>
      <c r="E49" s="151" t="str">
        <f>IF(C49&gt;0,VLOOKUP(C49,Meldeformular!$A$10:$AG$109,3),"")</f>
        <v/>
      </c>
      <c r="F49" s="231" t="str">
        <f>IF(C49&gt;0,VLOOKUP(C49,Meldeformular!$A$10:$AG$109,6),"")</f>
        <v/>
      </c>
      <c r="G49" s="237"/>
      <c r="H49" s="238"/>
      <c r="I49" s="239"/>
      <c r="K49" s="256" t="str">
        <f t="shared" si="0"/>
        <v/>
      </c>
      <c r="M49" s="215">
        <v>5</v>
      </c>
      <c r="N49" s="149">
        <f t="array" ref="N49">LARGE((Meldeformular!$AC$10:$AC$109=U$42)*Meldeformular!$A$10:$A$109,5)</f>
        <v>0</v>
      </c>
      <c r="O49" s="150" t="str">
        <f>IF(N49&gt;0,VLOOKUP(N49,Meldeformular!$A$10:$AG$109,2),"")</f>
        <v/>
      </c>
      <c r="P49" s="151" t="str">
        <f>IF(N49&gt;0,VLOOKUP(N49,Meldeformular!$A$10:$AG$109,3),"")</f>
        <v/>
      </c>
      <c r="Q49" s="231" t="str">
        <f>IF(N49&gt;0,VLOOKUP(N49,Meldeformular!$A$10:$AG$109,6),"")</f>
        <v/>
      </c>
      <c r="R49" s="237"/>
      <c r="S49" s="238"/>
      <c r="T49" s="239"/>
      <c r="V49" s="256" t="str">
        <f t="shared" si="1"/>
        <v/>
      </c>
    </row>
    <row r="50" spans="2:22" ht="15.75" thickBot="1" x14ac:dyDescent="0.25">
      <c r="B50" s="215">
        <v>6</v>
      </c>
      <c r="C50" s="149">
        <f t="array" ref="C50">LARGE((Meldeformular!$AC$10:$AC$109=J$42)*Meldeformular!$A$10:$A$109,6)</f>
        <v>0</v>
      </c>
      <c r="D50" s="150" t="str">
        <f>IF(C50&gt;0,VLOOKUP(C50,Meldeformular!$A$10:$AG$109,2),"")</f>
        <v/>
      </c>
      <c r="E50" s="151" t="str">
        <f>IF(C50&gt;0,VLOOKUP(C50,Meldeformular!$A$10:$AG$109,3),"")</f>
        <v/>
      </c>
      <c r="F50" s="231" t="str">
        <f>IF(C50&gt;0,VLOOKUP(C50,Meldeformular!$A$10:$AG$109,6),"")</f>
        <v/>
      </c>
      <c r="G50" s="237"/>
      <c r="H50" s="238"/>
      <c r="I50" s="239"/>
      <c r="K50" s="256" t="str">
        <f t="shared" si="0"/>
        <v/>
      </c>
      <c r="M50" s="215">
        <v>6</v>
      </c>
      <c r="N50" s="149">
        <f t="array" ref="N50">LARGE((Meldeformular!$AC$10:$AC$109=U$42)*Meldeformular!$A$10:$A$109,6)</f>
        <v>0</v>
      </c>
      <c r="O50" s="150" t="str">
        <f>IF(N50&gt;0,VLOOKUP(N50,Meldeformular!$A$10:$AG$109,2),"")</f>
        <v/>
      </c>
      <c r="P50" s="151" t="str">
        <f>IF(N50&gt;0,VLOOKUP(N50,Meldeformular!$A$10:$AG$109,3),"")</f>
        <v/>
      </c>
      <c r="Q50" s="231" t="str">
        <f>IF(N50&gt;0,VLOOKUP(N50,Meldeformular!$A$10:$AG$109,6),"")</f>
        <v/>
      </c>
      <c r="R50" s="237"/>
      <c r="S50" s="238"/>
      <c r="T50" s="239"/>
      <c r="V50" s="256" t="str">
        <f t="shared" si="1"/>
        <v/>
      </c>
    </row>
    <row r="51" spans="2:22" ht="15.75" thickBot="1" x14ac:dyDescent="0.25">
      <c r="B51" s="215">
        <v>7</v>
      </c>
      <c r="C51" s="149">
        <f t="array" ref="C51">LARGE((Meldeformular!$AC$10:$AC$109=J$42)*Meldeformular!$A$10:$A$109,7)</f>
        <v>0</v>
      </c>
      <c r="D51" s="150" t="str">
        <f>IF(C51&gt;0,VLOOKUP(C51,Meldeformular!$A$10:$AG$109,2),"")</f>
        <v/>
      </c>
      <c r="E51" s="151" t="str">
        <f>IF(C51&gt;0,VLOOKUP(C51,Meldeformular!$A$10:$AG$109,3),"")</f>
        <v/>
      </c>
      <c r="F51" s="231" t="str">
        <f>IF(C51&gt;0,VLOOKUP(C51,Meldeformular!$A$10:$AG$109,6),"")</f>
        <v/>
      </c>
      <c r="G51" s="237"/>
      <c r="H51" s="238"/>
      <c r="I51" s="239"/>
      <c r="K51" s="256" t="str">
        <f t="shared" si="0"/>
        <v/>
      </c>
      <c r="M51" s="215">
        <v>7</v>
      </c>
      <c r="N51" s="149">
        <f t="array" ref="N51">LARGE((Meldeformular!$AC$10:$AC$109=U$42)*Meldeformular!$A$10:$A$109,7)</f>
        <v>0</v>
      </c>
      <c r="O51" s="150" t="str">
        <f>IF(N51&gt;0,VLOOKUP(N51,Meldeformular!$A$10:$AG$109,2),"")</f>
        <v/>
      </c>
      <c r="P51" s="151" t="str">
        <f>IF(N51&gt;0,VLOOKUP(N51,Meldeformular!$A$10:$AG$109,3),"")</f>
        <v/>
      </c>
      <c r="Q51" s="231" t="str">
        <f>IF(N51&gt;0,VLOOKUP(N51,Meldeformular!$A$10:$AG$109,6),"")</f>
        <v/>
      </c>
      <c r="R51" s="237"/>
      <c r="S51" s="238"/>
      <c r="T51" s="239"/>
      <c r="V51" s="256" t="str">
        <f t="shared" si="1"/>
        <v/>
      </c>
    </row>
    <row r="52" spans="2:22" ht="15.75" thickBot="1" x14ac:dyDescent="0.25">
      <c r="B52" s="216">
        <v>8</v>
      </c>
      <c r="C52" s="217">
        <f t="array" ref="C52">LARGE((Meldeformular!$AC$10:$AC$109=J$42)*Meldeformular!$A$10:$A$109,8)</f>
        <v>0</v>
      </c>
      <c r="D52" s="223" t="str">
        <f>IF(C52&gt;0,VLOOKUP(C52,Meldeformular!$A$10:$AG$109,2),"")</f>
        <v/>
      </c>
      <c r="E52" s="224" t="str">
        <f>IF(C52&gt;0,VLOOKUP(C52,Meldeformular!$A$10:$AG$109,3),"")</f>
        <v/>
      </c>
      <c r="F52" s="232" t="str">
        <f>IF(C52&gt;0,VLOOKUP(C52,Meldeformular!$A$10:$AG$109,6),"")</f>
        <v/>
      </c>
      <c r="G52" s="240"/>
      <c r="H52" s="241"/>
      <c r="I52" s="242"/>
      <c r="K52" s="256" t="str">
        <f t="shared" si="0"/>
        <v/>
      </c>
      <c r="M52" s="216">
        <v>8</v>
      </c>
      <c r="N52" s="217">
        <f t="array" ref="N52">LARGE((Meldeformular!$AC$10:$AC$109=U$42)*Meldeformular!$A$10:$A$109,8)</f>
        <v>0</v>
      </c>
      <c r="O52" s="223" t="str">
        <f>IF(N52&gt;0,VLOOKUP(N52,Meldeformular!$A$10:$AG$109,2),"")</f>
        <v/>
      </c>
      <c r="P52" s="224" t="str">
        <f>IF(N52&gt;0,VLOOKUP(N52,Meldeformular!$A$10:$AG$109,3),"")</f>
        <v/>
      </c>
      <c r="Q52" s="232" t="str">
        <f>IF(N52&gt;0,VLOOKUP(N52,Meldeformular!$A$10:$AG$109,6),"")</f>
        <v/>
      </c>
      <c r="R52" s="240"/>
      <c r="S52" s="241"/>
      <c r="T52" s="242"/>
      <c r="V52" s="256" t="str">
        <f t="shared" si="1"/>
        <v/>
      </c>
    </row>
    <row r="53" spans="2:22" ht="15.75" thickTop="1" x14ac:dyDescent="0.2"/>
  </sheetData>
  <sheetProtection password="927F" sheet="1" objects="1" scenarios="1" selectLockedCells="1"/>
  <mergeCells count="19">
    <mergeCell ref="C19:I19"/>
    <mergeCell ref="C31:I31"/>
    <mergeCell ref="B18:I18"/>
    <mergeCell ref="B30:I30"/>
    <mergeCell ref="B1:Q1"/>
    <mergeCell ref="B2:Q2"/>
    <mergeCell ref="D4:P4"/>
    <mergeCell ref="C7:I7"/>
    <mergeCell ref="B6:I6"/>
    <mergeCell ref="M6:T6"/>
    <mergeCell ref="N7:T7"/>
    <mergeCell ref="M18:T18"/>
    <mergeCell ref="N19:T19"/>
    <mergeCell ref="M30:T30"/>
    <mergeCell ref="C43:I43"/>
    <mergeCell ref="B42:I42"/>
    <mergeCell ref="N31:T31"/>
    <mergeCell ref="M42:T42"/>
    <mergeCell ref="N43:T43"/>
  </mergeCells>
  <conditionalFormatting sqref="C12:C16 C24:C28 C36:C40 C48:C52 N12:N16 N24:N28 N36:N40 N48:N52">
    <cfRule type="cellIs" dxfId="0" priority="1" operator="equal">
      <formula>0</formula>
    </cfRule>
  </conditionalFormatting>
  <dataValidations count="2">
    <dataValidation showDropDown="1" showInputMessage="1" showErrorMessage="1" sqref="N9:Q16 C21:F28 N45:Q52 N33:Q40 C33:F40 C45:F52 N21:Q28 C9:F16" xr:uid="{00000000-0002-0000-0800-000000000000}"/>
    <dataValidation type="list" showDropDown="1" showInputMessage="1" showErrorMessage="1" error="Nur &quot;X&quot; eintragen" sqref="G9:I16 R9:T16 G21:I28 R21:T28 G33:I40 G45:I52 R33:T40 R45:T52" xr:uid="{00000000-0002-0000-0800-000001000000}">
      <formula1>$U$1:$U$3</formula1>
    </dataValidation>
  </dataValidations>
  <pageMargins left="0.70866141732283472" right="0.70866141732283472" top="0.78740157480314965" bottom="0.78740157480314965" header="0.31496062992125984" footer="0.31496062992125984"/>
  <pageSetup paperSize="9" scale="69" orientation="portrait" r:id="rId1"/>
  <headerFooter>
    <oddFooter>&amp;LBenjamin Fischer&amp;Ctechnik.einrad@gmail.com&amp;R&amp;A / Seite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Excel Android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14</vt:i4>
      </vt:variant>
    </vt:vector>
  </HeadingPairs>
  <TitlesOfParts>
    <vt:vector size="29" baseType="lpstr">
      <vt:lpstr>allg. Daten</vt:lpstr>
      <vt:lpstr>Meldeformular</vt:lpstr>
      <vt:lpstr>Jury</vt:lpstr>
      <vt:lpstr>Hockey</vt:lpstr>
      <vt:lpstr>Einzelkür_</vt:lpstr>
      <vt:lpstr>Paarkür_</vt:lpstr>
      <vt:lpstr>Einzelkür</vt:lpstr>
      <vt:lpstr>Paarkür</vt:lpstr>
      <vt:lpstr>Kleingruppen</vt:lpstr>
      <vt:lpstr>Großgruppen</vt:lpstr>
      <vt:lpstr>Zusammenfassung</vt:lpstr>
      <vt:lpstr>Kommentare</vt:lpstr>
      <vt:lpstr>Erfassung</vt:lpstr>
      <vt:lpstr>Worker</vt:lpstr>
      <vt:lpstr>Juryerf</vt:lpstr>
      <vt:lpstr>allg. Daten!Druckbereich</vt:lpstr>
      <vt:lpstr>Einzelkür!Druckbereich</vt:lpstr>
      <vt:lpstr>Einzelkür_!Druckbereich</vt:lpstr>
      <vt:lpstr>Großgruppen!Druckbereich</vt:lpstr>
      <vt:lpstr>Hockey!Druckbereich</vt:lpstr>
      <vt:lpstr>Jury!Druckbereich</vt:lpstr>
      <vt:lpstr>Kleingruppen!Druckbereich</vt:lpstr>
      <vt:lpstr>Kommentare!Druckbereich</vt:lpstr>
      <vt:lpstr>Meldeformular!Druckbereich</vt:lpstr>
      <vt:lpstr>Paarkür!Druckbereich</vt:lpstr>
      <vt:lpstr>Paarkür_!Druckbereich</vt:lpstr>
      <vt:lpstr>Zusammenfassung!Druckbereich</vt:lpstr>
      <vt:lpstr>Namen</vt:lpstr>
      <vt:lpstr>Namen2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2019-03-06T13:30:40Z</cp:lastPrinted>
  <dcterms:created xsi:type="dcterms:W3CDTF">2019-03-06T12:20:58Z</dcterms:created>
  <dcterms:modified xsi:type="dcterms:W3CDTF">2019-04-01T13:32:59Z</dcterms:modified>
</cp:coreProperties>
</file>