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lisas\Documents\Einrad\EVB Vorstand\Meisterschaften\2026 BM\"/>
    </mc:Choice>
  </mc:AlternateContent>
  <xr:revisionPtr revIDLastSave="0" documentId="13_ncr:1_{956EFD97-757C-494E-AFFD-907B8C3F8E9A}" xr6:coauthVersionLast="47" xr6:coauthVersionMax="47" xr10:uidLastSave="{00000000-0000-0000-0000-000000000000}"/>
  <bookViews>
    <workbookView xWindow="-108" yWindow="-108" windowWidth="23256" windowHeight="12576" tabRatio="620" xr2:uid="{00000000-000D-0000-FFFF-FFFF00000000}"/>
  </bookViews>
  <sheets>
    <sheet name="allg. Daten" sheetId="2" r:id="rId1"/>
    <sheet name="Meldung Teilnehmer" sheetId="3" r:id="rId2"/>
    <sheet name="Meldung Jury" sheetId="8" r:id="rId3"/>
    <sheet name="Zusammenfassung" sheetId="7" r:id="rId4"/>
    <sheet name="Intern Datenübernahme CSV" sheetId="6" state="hidden" r:id="rId5"/>
    <sheet name="Intern Wettkampfdaten" sheetId="9" state="hidden" r:id="rId6"/>
  </sheets>
  <definedNames>
    <definedName name="_xlnm.Print_Area" localSheetId="2">'Meldung Jury'!$A$1:$Y$28</definedName>
    <definedName name="_xlnm.Print_Area" localSheetId="1">'Meldung Teilnehmer'!$A$1:$S$57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AB10" i="8" l="1"/>
  <c r="Q7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8" i="3"/>
  <c r="F8" i="3"/>
  <c r="F9" i="3"/>
  <c r="F11" i="3"/>
  <c r="C20" i="2"/>
  <c r="F10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7" i="3"/>
  <c r="E9" i="8"/>
  <c r="E42" i="8"/>
  <c r="E43" i="8"/>
  <c r="E44" i="8"/>
  <c r="E45" i="8"/>
  <c r="E46" i="8"/>
  <c r="E47" i="8"/>
  <c r="E48" i="8"/>
  <c r="E49" i="8"/>
  <c r="E41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G22" i="9"/>
  <c r="H22" i="9" s="1"/>
  <c r="G11" i="9"/>
  <c r="H11" i="9" s="1"/>
  <c r="G3" i="9"/>
  <c r="H3" i="9" s="1"/>
  <c r="G5" i="9"/>
  <c r="H5" i="9" s="1"/>
  <c r="C5" i="9"/>
  <c r="F5" i="9" s="1"/>
  <c r="C3" i="9"/>
  <c r="D3" i="9" s="1"/>
  <c r="C18" i="2"/>
  <c r="B29" i="7"/>
  <c r="A2" i="2"/>
  <c r="A2" i="3"/>
  <c r="A2" i="8"/>
  <c r="A2" i="7"/>
  <c r="C25" i="7"/>
  <c r="C24" i="7"/>
  <c r="C23" i="7"/>
  <c r="C22" i="7"/>
  <c r="E5" i="9" l="1"/>
  <c r="E3" i="9"/>
  <c r="D5" i="9"/>
  <c r="F3" i="9"/>
  <c r="C6" i="9" l="1"/>
  <c r="B6" i="9" s="1"/>
  <c r="A3" i="3" s="1"/>
  <c r="AB11" i="8"/>
  <c r="AB12" i="8"/>
  <c r="AB13" i="8"/>
  <c r="AB14" i="8"/>
  <c r="AB15" i="8"/>
  <c r="AB16" i="8"/>
  <c r="AB17" i="8"/>
  <c r="AB18" i="8"/>
  <c r="AB19" i="8"/>
  <c r="AB20" i="8"/>
  <c r="AB21" i="8"/>
  <c r="AB22" i="8"/>
  <c r="AB23" i="8"/>
  <c r="AB24" i="8"/>
  <c r="AB25" i="8"/>
  <c r="AB26" i="8"/>
  <c r="AB27" i="8"/>
  <c r="AB28" i="8"/>
  <c r="AB29" i="8"/>
  <c r="AB30" i="8"/>
  <c r="AB31" i="8"/>
  <c r="AB32" i="8"/>
  <c r="AB33" i="8"/>
  <c r="AB34" i="8"/>
  <c r="AB35" i="8"/>
  <c r="AB36" i="8"/>
  <c r="AB37" i="8"/>
  <c r="AB38" i="8"/>
  <c r="AB39" i="8"/>
  <c r="AB40" i="8" l="1"/>
  <c r="A3" i="8"/>
  <c r="A3" i="7"/>
  <c r="A3" i="2"/>
  <c r="N59" i="3" a="1"/>
  <c r="N59" i="3" s="1"/>
  <c r="K59" i="3" a="1"/>
  <c r="K59" i="3" s="1"/>
  <c r="U9" i="3"/>
  <c r="U18" i="3"/>
  <c r="U22" i="3"/>
  <c r="U24" i="3"/>
  <c r="U46" i="3"/>
  <c r="U55" i="3"/>
  <c r="G59" i="3"/>
  <c r="I59" i="3"/>
  <c r="V9" i="3"/>
  <c r="V10" i="3"/>
  <c r="U10" i="3" s="1"/>
  <c r="V11" i="3"/>
  <c r="U11" i="3" s="1"/>
  <c r="V12" i="3"/>
  <c r="U12" i="3" s="1"/>
  <c r="V13" i="3"/>
  <c r="U13" i="3" s="1"/>
  <c r="V14" i="3"/>
  <c r="U14" i="3" s="1"/>
  <c r="V15" i="3"/>
  <c r="U15" i="3" s="1"/>
  <c r="V16" i="3"/>
  <c r="U16" i="3" s="1"/>
  <c r="V17" i="3"/>
  <c r="U17" i="3" s="1"/>
  <c r="V18" i="3"/>
  <c r="V19" i="3"/>
  <c r="U19" i="3" s="1"/>
  <c r="V20" i="3"/>
  <c r="U20" i="3" s="1"/>
  <c r="V21" i="3"/>
  <c r="U21" i="3" s="1"/>
  <c r="V22" i="3"/>
  <c r="V23" i="3"/>
  <c r="U23" i="3" s="1"/>
  <c r="V24" i="3"/>
  <c r="V25" i="3"/>
  <c r="U25" i="3" s="1"/>
  <c r="V26" i="3"/>
  <c r="U26" i="3" s="1"/>
  <c r="V27" i="3"/>
  <c r="U27" i="3" s="1"/>
  <c r="V28" i="3"/>
  <c r="U28" i="3" s="1"/>
  <c r="V29" i="3"/>
  <c r="U29" i="3" s="1"/>
  <c r="V30" i="3"/>
  <c r="U30" i="3" s="1"/>
  <c r="V31" i="3"/>
  <c r="U31" i="3" s="1"/>
  <c r="V32" i="3"/>
  <c r="U32" i="3" s="1"/>
  <c r="V33" i="3"/>
  <c r="U33" i="3" s="1"/>
  <c r="V34" i="3"/>
  <c r="U34" i="3" s="1"/>
  <c r="V35" i="3"/>
  <c r="U35" i="3" s="1"/>
  <c r="V36" i="3"/>
  <c r="U36" i="3" s="1"/>
  <c r="V37" i="3"/>
  <c r="U37" i="3" s="1"/>
  <c r="V38" i="3"/>
  <c r="U38" i="3" s="1"/>
  <c r="V39" i="3"/>
  <c r="U39" i="3" s="1"/>
  <c r="V40" i="3"/>
  <c r="U40" i="3" s="1"/>
  <c r="V41" i="3"/>
  <c r="U41" i="3" s="1"/>
  <c r="V42" i="3"/>
  <c r="U42" i="3" s="1"/>
  <c r="V43" i="3"/>
  <c r="U43" i="3" s="1"/>
  <c r="V44" i="3"/>
  <c r="U44" i="3" s="1"/>
  <c r="V45" i="3"/>
  <c r="U45" i="3" s="1"/>
  <c r="V46" i="3"/>
  <c r="V47" i="3"/>
  <c r="U47" i="3" s="1"/>
  <c r="V48" i="3"/>
  <c r="U48" i="3" s="1"/>
  <c r="V49" i="3"/>
  <c r="U49" i="3" s="1"/>
  <c r="V50" i="3"/>
  <c r="U50" i="3" s="1"/>
  <c r="V51" i="3"/>
  <c r="U51" i="3" s="1"/>
  <c r="V52" i="3"/>
  <c r="U52" i="3" s="1"/>
  <c r="V53" i="3"/>
  <c r="U53" i="3" s="1"/>
  <c r="V54" i="3"/>
  <c r="U54" i="3" s="1"/>
  <c r="V55" i="3"/>
  <c r="V56" i="3"/>
  <c r="U56" i="3" s="1"/>
  <c r="V57" i="3"/>
  <c r="U57" i="3" s="1"/>
  <c r="V8" i="3"/>
  <c r="U8" i="3" s="1"/>
  <c r="V59" i="3" l="1"/>
  <c r="AB6" i="8" s="1"/>
  <c r="A2" i="6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1" i="6"/>
  <c r="AB7" i="8" l="1"/>
  <c r="Z40" i="8" s="1"/>
  <c r="AB8" i="8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8" i="3"/>
  <c r="A10" i="8" l="1"/>
  <c r="Z10" i="8" s="1"/>
  <c r="AA40" i="8"/>
  <c r="B17" i="7" s="1"/>
  <c r="A39" i="8"/>
  <c r="Z39" i="8" s="1"/>
  <c r="A38" i="8"/>
  <c r="Z38" i="8" s="1"/>
  <c r="A37" i="8"/>
  <c r="Z37" i="8" s="1"/>
  <c r="A36" i="8"/>
  <c r="Z36" i="8" s="1"/>
  <c r="A35" i="8"/>
  <c r="Z35" i="8" s="1"/>
  <c r="A34" i="8"/>
  <c r="Z34" i="8" s="1"/>
  <c r="A33" i="8"/>
  <c r="Z33" i="8" s="1"/>
  <c r="A32" i="8"/>
  <c r="Z32" i="8" s="1"/>
  <c r="A31" i="8"/>
  <c r="Z31" i="8" s="1"/>
  <c r="A30" i="8"/>
  <c r="Z30" i="8" s="1"/>
  <c r="A42" i="8"/>
  <c r="Z42" i="8" s="1"/>
  <c r="A29" i="8"/>
  <c r="Z29" i="8" s="1"/>
  <c r="C19" i="7" l="1"/>
  <c r="A43" i="8"/>
  <c r="Z43" i="8" s="1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15" i="8"/>
  <c r="Z15" i="8" s="1"/>
  <c r="A16" i="8"/>
  <c r="Z16" i="8" s="1"/>
  <c r="A17" i="8"/>
  <c r="Z17" i="8" s="1"/>
  <c r="A18" i="8"/>
  <c r="Z18" i="8" s="1"/>
  <c r="A19" i="8"/>
  <c r="Z19" i="8" s="1"/>
  <c r="A20" i="8"/>
  <c r="Z20" i="8" s="1"/>
  <c r="A21" i="8"/>
  <c r="Z21" i="8" s="1"/>
  <c r="A22" i="8"/>
  <c r="Z22" i="8" s="1"/>
  <c r="A23" i="8"/>
  <c r="Z23" i="8" s="1"/>
  <c r="A24" i="8"/>
  <c r="Z24" i="8" s="1"/>
  <c r="A25" i="8"/>
  <c r="Z25" i="8" s="1"/>
  <c r="A26" i="8"/>
  <c r="Z26" i="8" s="1"/>
  <c r="A27" i="8"/>
  <c r="Z27" i="8" s="1"/>
  <c r="A28" i="8"/>
  <c r="Z28" i="8" s="1"/>
  <c r="C12" i="7"/>
  <c r="C11" i="7"/>
  <c r="C10" i="7"/>
  <c r="C9" i="7"/>
  <c r="C8" i="7"/>
  <c r="C7" i="7"/>
  <c r="C27" i="7" s="1"/>
  <c r="A45" i="8" l="1"/>
  <c r="Z45" i="8" s="1"/>
  <c r="A44" i="8"/>
  <c r="Z44" i="8" s="1"/>
  <c r="T59" i="3"/>
  <c r="B14" i="7" s="1"/>
  <c r="A14" i="8" l="1"/>
  <c r="Z14" i="8" s="1"/>
  <c r="A12" i="8"/>
  <c r="Z12" i="8" s="1"/>
  <c r="A46" i="8"/>
  <c r="Z46" i="8" s="1"/>
  <c r="A11" i="8"/>
  <c r="Z11" i="8" s="1"/>
  <c r="A13" i="8" l="1"/>
  <c r="Z13" i="8" s="1"/>
  <c r="Z51" i="8" s="1"/>
  <c r="A47" i="8"/>
  <c r="Z47" i="8" s="1"/>
  <c r="A41" i="8"/>
  <c r="Z41" i="8" s="1"/>
  <c r="B16" i="7" l="1"/>
  <c r="A48" i="8"/>
  <c r="Z48" i="8" s="1"/>
  <c r="A49" i="8" l="1"/>
  <c r="Z49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Ludwig Vocke</author>
  </authors>
  <commentList>
    <comment ref="I6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>Bitte jeweils den beiden Paarkürpartnern dieselbe Nummer geben!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6" authorId="0" shapeId="0" xr:uid="{00000000-0006-0000-0100-000002000000}">
      <text>
        <r>
          <rPr>
            <b/>
            <sz val="9"/>
            <color indexed="81"/>
            <rFont val="Segoe UI"/>
            <family val="2"/>
          </rPr>
          <t>Bitte bei allen Fahrern einer Gruppe (inclusive den Ersatzfahrern) dieselbe Auswahl treffen!</t>
        </r>
      </text>
    </comment>
    <comment ref="N6" authorId="0" shapeId="0" xr:uid="{00000000-0006-0000-0100-000003000000}">
      <text>
        <r>
          <rPr>
            <b/>
            <sz val="9"/>
            <color indexed="81"/>
            <rFont val="Segoe UI"/>
            <family val="2"/>
          </rPr>
          <t>Bitte bei allen Fahrern einer Gruppe (inclusive den Ersatzfahrern) dieselbe Auswahl treffen!</t>
        </r>
      </text>
    </comment>
    <comment ref="R6" authorId="0" shapeId="0" xr:uid="{00000000-0006-0000-0100-000004000000}">
      <text>
        <r>
          <rPr>
            <b/>
            <sz val="9"/>
            <color indexed="81"/>
            <rFont val="Segoe UI"/>
            <family val="2"/>
          </rPr>
          <t>Werden im Meldeformular Teilnehmer für vereinsübergreifende Küren gemeldet, dann kann hier der abweichende Verein eingetragen werden.</t>
        </r>
      </text>
    </comment>
  </commentList>
</comments>
</file>

<file path=xl/sharedStrings.xml><?xml version="1.0" encoding="utf-8"?>
<sst xmlns="http://schemas.openxmlformats.org/spreadsheetml/2006/main" count="161" uniqueCount="111">
  <si>
    <t>Anmeldung</t>
  </si>
  <si>
    <t>Verein</t>
  </si>
  <si>
    <t>Ansprechpartner</t>
  </si>
  <si>
    <t>Straße</t>
  </si>
  <si>
    <t>Wohnort</t>
  </si>
  <si>
    <t>Telefon</t>
  </si>
  <si>
    <t>Meldeschluss:</t>
  </si>
  <si>
    <t>Meldeadresse:</t>
  </si>
  <si>
    <t xml:space="preserve">Meldegebühr: </t>
  </si>
  <si>
    <t>m</t>
  </si>
  <si>
    <t>Name</t>
  </si>
  <si>
    <t>Vorname</t>
  </si>
  <si>
    <t>Startgebühr</t>
  </si>
  <si>
    <t>Mustermann</t>
  </si>
  <si>
    <t>Max</t>
  </si>
  <si>
    <t>Überweisung an:</t>
  </si>
  <si>
    <t>IBAN</t>
  </si>
  <si>
    <t>BIC</t>
  </si>
  <si>
    <t>Bank</t>
  </si>
  <si>
    <t>E-Mail Adresse</t>
  </si>
  <si>
    <t>Zusammenfassung</t>
  </si>
  <si>
    <t>Summe Startgebühren:</t>
  </si>
  <si>
    <t>Kontoinhaber</t>
  </si>
  <si>
    <t>Verwendungszweck</t>
  </si>
  <si>
    <t>Fortlaufende Nr.</t>
  </si>
  <si>
    <t>Telefonnummer</t>
  </si>
  <si>
    <t>Alter (am Wettkampftag)</t>
  </si>
  <si>
    <r>
      <t xml:space="preserve">Geschlecht </t>
    </r>
    <r>
      <rPr>
        <sz val="11"/>
        <color indexed="8"/>
        <rFont val="Arial"/>
        <family val="2"/>
      </rPr>
      <t>[m/w]</t>
    </r>
  </si>
  <si>
    <r>
      <t xml:space="preserve">Geburtsdatum
</t>
    </r>
    <r>
      <rPr>
        <sz val="11"/>
        <rFont val="Arial"/>
        <family val="2"/>
      </rPr>
      <t>[TT.MM.JJJJ]</t>
    </r>
  </si>
  <si>
    <t/>
  </si>
  <si>
    <t>Einzelkür</t>
  </si>
  <si>
    <t>Paarkür</t>
  </si>
  <si>
    <t>ja</t>
  </si>
  <si>
    <t>Kleingruppe</t>
  </si>
  <si>
    <t>KG1</t>
  </si>
  <si>
    <t>Großgruppe</t>
  </si>
  <si>
    <t>Kürname Einzelkür</t>
  </si>
  <si>
    <t>Kürname Kleingruppe</t>
  </si>
  <si>
    <t>Kürname Großgruppe</t>
  </si>
  <si>
    <t>GG1</t>
  </si>
  <si>
    <t>Vorläufe</t>
  </si>
  <si>
    <t>Finals</t>
  </si>
  <si>
    <r>
      <t xml:space="preserve">Einzelkür
</t>
    </r>
    <r>
      <rPr>
        <b/>
        <sz val="9"/>
        <color indexed="8"/>
        <rFont val="Arial"/>
        <family val="2"/>
      </rPr>
      <t>Junior Expert</t>
    </r>
  </si>
  <si>
    <r>
      <t xml:space="preserve">Paarkür
</t>
    </r>
    <r>
      <rPr>
        <b/>
        <sz val="9"/>
        <color indexed="8"/>
        <rFont val="Arial"/>
        <family val="2"/>
      </rPr>
      <t>Junior Expert</t>
    </r>
  </si>
  <si>
    <r>
      <t xml:space="preserve">Einzelkür
</t>
    </r>
    <r>
      <rPr>
        <b/>
        <sz val="9"/>
        <color indexed="8"/>
        <rFont val="Arial"/>
        <family val="2"/>
      </rPr>
      <t>Expert</t>
    </r>
  </si>
  <si>
    <r>
      <t xml:space="preserve">Einzelkür
</t>
    </r>
    <r>
      <rPr>
        <b/>
        <sz val="9"/>
        <color indexed="8"/>
        <rFont val="Arial"/>
        <family val="2"/>
      </rPr>
      <t>männlich</t>
    </r>
  </si>
  <si>
    <r>
      <t xml:space="preserve">Paarkür
</t>
    </r>
    <r>
      <rPr>
        <b/>
        <sz val="9"/>
        <color indexed="8"/>
        <rFont val="Arial"/>
        <family val="2"/>
      </rPr>
      <t>Expert</t>
    </r>
  </si>
  <si>
    <r>
      <t xml:space="preserve">Einzelkür
</t>
    </r>
    <r>
      <rPr>
        <b/>
        <sz val="9"/>
        <color indexed="8"/>
        <rFont val="Arial"/>
        <family val="2"/>
      </rPr>
      <t>U17/U19/U21</t>
    </r>
  </si>
  <si>
    <r>
      <t xml:space="preserve">Einzelkür
</t>
    </r>
    <r>
      <rPr>
        <b/>
        <sz val="9"/>
        <color indexed="8"/>
        <rFont val="Arial"/>
        <family val="2"/>
      </rPr>
      <t>U23/U25/25+</t>
    </r>
  </si>
  <si>
    <r>
      <t xml:space="preserve">Paarkür
</t>
    </r>
    <r>
      <rPr>
        <b/>
        <sz val="9"/>
        <color indexed="8"/>
        <rFont val="Arial"/>
        <family val="2"/>
      </rPr>
      <t>U17/U19/U21</t>
    </r>
  </si>
  <si>
    <t>Gruppenküren</t>
  </si>
  <si>
    <r>
      <t xml:space="preserve">Kleingruppe
</t>
    </r>
    <r>
      <rPr>
        <b/>
        <sz val="9"/>
        <color indexed="8"/>
        <rFont val="Arial"/>
        <family val="2"/>
      </rPr>
      <t>Junior Expert</t>
    </r>
  </si>
  <si>
    <r>
      <t xml:space="preserve">Kleingruppe
</t>
    </r>
    <r>
      <rPr>
        <b/>
        <sz val="9"/>
        <color indexed="8"/>
        <rFont val="Arial"/>
        <family val="2"/>
      </rPr>
      <t>Expert</t>
    </r>
  </si>
  <si>
    <r>
      <t xml:space="preserve">Großgruppe
</t>
    </r>
    <r>
      <rPr>
        <b/>
        <sz val="9"/>
        <color indexed="8"/>
        <rFont val="Arial"/>
        <family val="2"/>
      </rPr>
      <t>Junior Expert</t>
    </r>
  </si>
  <si>
    <r>
      <t xml:space="preserve">Großgruppe
</t>
    </r>
    <r>
      <rPr>
        <b/>
        <sz val="9"/>
        <color indexed="8"/>
        <rFont val="Arial"/>
        <family val="2"/>
      </rPr>
      <t>Expert</t>
    </r>
  </si>
  <si>
    <r>
      <t xml:space="preserve">Anmerkungen
</t>
    </r>
    <r>
      <rPr>
        <sz val="11"/>
        <color indexed="8"/>
        <rFont val="Arial"/>
        <family val="2"/>
      </rPr>
      <t>(optional)</t>
    </r>
  </si>
  <si>
    <r>
      <t xml:space="preserve">Einzelkür
</t>
    </r>
    <r>
      <rPr>
        <sz val="11"/>
        <rFont val="Arial"/>
        <family val="2"/>
      </rPr>
      <t>[ja/leer]</t>
    </r>
  </si>
  <si>
    <r>
      <t xml:space="preserve">Paarkür
</t>
    </r>
    <r>
      <rPr>
        <sz val="11"/>
        <rFont val="Arial"/>
        <family val="2"/>
      </rPr>
      <t>[1-99/leer]</t>
    </r>
  </si>
  <si>
    <r>
      <t xml:space="preserve">Kleingruppe
</t>
    </r>
    <r>
      <rPr>
        <sz val="11"/>
        <rFont val="Arial"/>
        <family val="2"/>
      </rPr>
      <t>[KG1-KG9/leer]</t>
    </r>
  </si>
  <si>
    <r>
      <t xml:space="preserve">Großgruppe
</t>
    </r>
    <r>
      <rPr>
        <sz val="11"/>
        <rFont val="Arial"/>
        <family val="2"/>
      </rPr>
      <t>[GG1-GG9/leer]</t>
    </r>
  </si>
  <si>
    <r>
      <t xml:space="preserve">Kürname
</t>
    </r>
    <r>
      <rPr>
        <sz val="9"/>
        <rFont val="Arial"/>
        <family val="2"/>
      </rPr>
      <t>(optional)</t>
    </r>
    <r>
      <rPr>
        <sz val="11"/>
        <rFont val="Arial"/>
        <family val="2"/>
      </rPr>
      <t xml:space="preserve">
</t>
    </r>
  </si>
  <si>
    <r>
      <t xml:space="preserve">Kürname
</t>
    </r>
    <r>
      <rPr>
        <sz val="9"/>
        <rFont val="Arial"/>
        <family val="2"/>
      </rPr>
      <t>(optional)</t>
    </r>
    <r>
      <rPr>
        <b/>
        <sz val="11"/>
        <rFont val="Arial"/>
        <family val="2"/>
      </rPr>
      <t xml:space="preserve">
</t>
    </r>
  </si>
  <si>
    <r>
      <t xml:space="preserve">Ersatzfahrer
</t>
    </r>
    <r>
      <rPr>
        <sz val="11"/>
        <rFont val="Arial"/>
        <family val="2"/>
      </rPr>
      <t>[ja/leer]</t>
    </r>
  </si>
  <si>
    <r>
      <t xml:space="preserve">Alter
</t>
    </r>
    <r>
      <rPr>
        <sz val="10"/>
        <rFont val="Arial"/>
        <family val="2"/>
      </rPr>
      <t>(am Wettkampftag)</t>
    </r>
  </si>
  <si>
    <t>Im diesem unteren Teil der Tabelle können Abstiegszähler ohne Juryausbildung benannt werden.
Bitte auswählen, wo der entsprechende Juror werten kann.</t>
  </si>
  <si>
    <t>T,P,T/P</t>
  </si>
  <si>
    <t>T/P</t>
  </si>
  <si>
    <r>
      <t xml:space="preserve">abweichender Verein
</t>
    </r>
    <r>
      <rPr>
        <sz val="9"/>
        <rFont val="Arial"/>
        <family val="2"/>
      </rPr>
      <t>(optional)</t>
    </r>
    <r>
      <rPr>
        <b/>
        <sz val="11"/>
        <rFont val="Arial"/>
        <family val="2"/>
      </rPr>
      <t xml:space="preserve">
</t>
    </r>
  </si>
  <si>
    <t>Startgebühr
über abweichenden Verein</t>
  </si>
  <si>
    <t>7,- Euro / fehlendem Juryeinsatz</t>
  </si>
  <si>
    <t>Anzahl Küren / Starter</t>
  </si>
  <si>
    <t>Anzahl Meldungen</t>
  </si>
  <si>
    <t>Anzahl Juryeinsätze</t>
  </si>
  <si>
    <t>Anzahl empfohlene Judges</t>
  </si>
  <si>
    <t>Wettkampfname</t>
  </si>
  <si>
    <t>Enddatum</t>
  </si>
  <si>
    <t>Startdatum</t>
  </si>
  <si>
    <t>Dieses Datum wird zur Berechnung des Alters am Wettkampftag verwendet!</t>
  </si>
  <si>
    <t>Der Wettkampfname wird auf allen Tabellenblättern ganz oben angezeigt</t>
  </si>
  <si>
    <t>Überweisung bis</t>
  </si>
  <si>
    <t>Meldegebühr</t>
  </si>
  <si>
    <t>Meldeschluss</t>
  </si>
  <si>
    <t>Meldeadresse</t>
  </si>
  <si>
    <t>Datumsanzeige in den Tabellen</t>
  </si>
  <si>
    <t>Dieses Datum wird auf allen Tabellenblättern ganz oben angezeigt</t>
  </si>
  <si>
    <t>E-Mail Betreff</t>
  </si>
  <si>
    <t>BETREFF</t>
  </si>
  <si>
    <t>An den hier definierten Betreff wird automatisch der Vereinsname aus dem Tabellenblatt "allg. Daten" angehängt</t>
  </si>
  <si>
    <t>Daten für die Anmeldung - diese werden im Tabellenblatt "allg. Daten" angeziegt</t>
  </si>
  <si>
    <t>Daten für die Überweisung der Startgebühren - diese werden im Tabellenblatt "Zusammenfassung" angeziegt</t>
  </si>
  <si>
    <t>Bayerische Meisterschaft im Einrad Freestyle</t>
  </si>
  <si>
    <t>01.05.2026</t>
  </si>
  <si>
    <t>03.05.2026</t>
  </si>
  <si>
    <t>03.04.2026</t>
  </si>
  <si>
    <t>freestyleanmeldung@gmx.de</t>
  </si>
  <si>
    <t>USC-München Abt. Einrad</t>
  </si>
  <si>
    <t>DE07 7015 0000 1000 8606 90</t>
  </si>
  <si>
    <t>SSKMDEMMXXX</t>
  </si>
  <si>
    <t>15,- Euro pro Einzelkür Teilnehmer
12,- Euro pro Paarkür Teilnehmer
8,- Euro pro Kleingruppenkür Teilnehmer
8,- Euro pro Großgruppenkür Teilnehmer
4,- Euro pro Gruppenkür Ersatzfahrer</t>
  </si>
  <si>
    <t>Stadtsparkasse München</t>
  </si>
  <si>
    <t>BM26 Startgebühr</t>
  </si>
  <si>
    <t>21.06.2004</t>
  </si>
  <si>
    <t>21.06.2009</t>
  </si>
  <si>
    <r>
      <rPr>
        <b/>
        <sz val="12"/>
        <color indexed="8"/>
        <rFont val="Arial"/>
        <family val="2"/>
      </rPr>
      <t>Im diesem oberen Teil der Tabelle bitte die nach IUF Regelwerg 2019 geschulten Juroren (mind. 15 Jahre) und mögliche Einsätze benennen - nur diese Juroren zählen für die Mindestanzahl an Juryeinsätzen die ein Verein stellen muss!</t>
    </r>
    <r>
      <rPr>
        <b/>
        <sz val="11"/>
        <color indexed="8"/>
        <rFont val="Arial"/>
        <family val="2"/>
      </rPr>
      <t xml:space="preserve">
</t>
    </r>
    <r>
      <rPr>
        <sz val="11"/>
        <color indexed="8"/>
        <rFont val="Arial"/>
        <family val="2"/>
      </rPr>
      <t xml:space="preserve">Abstiegszähler ohne Juryausbildung können zusätzlich im unteren Teil der Tabelle benannt werden.
</t>
    </r>
    <r>
      <rPr>
        <b/>
        <sz val="12"/>
        <color indexed="8"/>
        <rFont val="Arial"/>
        <family val="2"/>
      </rPr>
      <t>Bitte auswählen, in welchem Bereich der entsprechende Juror werten kann: T = Technik, P = Performance, T/P = Technik und Performance</t>
    </r>
  </si>
  <si>
    <r>
      <t xml:space="preserve">Paarkür
</t>
    </r>
    <r>
      <rPr>
        <b/>
        <sz val="9"/>
        <color indexed="8"/>
        <rFont val="Arial"/>
        <family val="2"/>
      </rPr>
      <t>U23/U25/U30/U50/U70/70+</t>
    </r>
  </si>
  <si>
    <r>
      <t xml:space="preserve">Einzelkür
</t>
    </r>
    <r>
      <rPr>
        <b/>
        <sz val="9"/>
        <color indexed="8"/>
        <rFont val="Arial"/>
        <family val="2"/>
      </rPr>
      <t>U13</t>
    </r>
  </si>
  <si>
    <r>
      <t xml:space="preserve">Einzelkür
</t>
    </r>
    <r>
      <rPr>
        <b/>
        <sz val="9"/>
        <color indexed="8"/>
        <rFont val="Arial"/>
        <family val="2"/>
      </rPr>
      <t>U11</t>
    </r>
  </si>
  <si>
    <r>
      <t xml:space="preserve">Einzelkür
</t>
    </r>
    <r>
      <rPr>
        <b/>
        <sz val="9"/>
        <color indexed="8"/>
        <rFont val="Arial"/>
        <family val="2"/>
      </rPr>
      <t>U15</t>
    </r>
  </si>
  <si>
    <r>
      <t xml:space="preserve">Paarkür
</t>
    </r>
    <r>
      <rPr>
        <b/>
        <sz val="9"/>
        <color indexed="8"/>
        <rFont val="Arial"/>
        <family val="2"/>
      </rPr>
      <t>U11</t>
    </r>
  </si>
  <si>
    <r>
      <t xml:space="preserve">Paarkür
</t>
    </r>
    <r>
      <rPr>
        <b/>
        <sz val="9"/>
        <color indexed="8"/>
        <rFont val="Arial"/>
        <family val="2"/>
      </rPr>
      <t>U13</t>
    </r>
  </si>
  <si>
    <r>
      <t xml:space="preserve">Paarkür
</t>
    </r>
    <r>
      <rPr>
        <b/>
        <sz val="9"/>
        <color indexed="8"/>
        <rFont val="Arial"/>
        <family val="2"/>
      </rPr>
      <t>U15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</si>
</sst>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&quot; €&quot;;[Red]\-#,##0.00&quot; €&quot;"/>
    <numFmt numFmtId="165" formatCode="&quot;.- €&quot;"/>
    <numFmt numFmtId="166" formatCode="00.\-\ &quot;€&quot;"/>
  </numFmts>
  <fonts count="47" x14ac:knownFonts="1">
    <font>
      <sz val="10"/>
      <name val="Verdana"/>
    </font>
    <font>
      <sz val="8"/>
      <name val="Verdana"/>
      <family val="2"/>
    </font>
    <font>
      <b/>
      <sz val="26"/>
      <color indexed="9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20"/>
      <name val="Calibri"/>
      <family val="2"/>
    </font>
    <font>
      <b/>
      <sz val="10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22"/>
      <name val="Arial"/>
      <family val="2"/>
    </font>
    <font>
      <sz val="14"/>
      <color indexed="10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sz val="20"/>
      <name val="Arial"/>
      <family val="2"/>
    </font>
    <font>
      <sz val="10"/>
      <color indexed="10"/>
      <name val="Arial"/>
      <family val="2"/>
    </font>
    <font>
      <sz val="12"/>
      <color indexed="8"/>
      <name val="Arial"/>
      <family val="2"/>
    </font>
    <font>
      <i/>
      <sz val="11"/>
      <name val="Arial"/>
      <family val="2"/>
    </font>
    <font>
      <i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name val="Arial"/>
      <family val="2"/>
    </font>
    <font>
      <sz val="11"/>
      <name val="Verdana"/>
      <family val="2"/>
    </font>
    <font>
      <b/>
      <sz val="11"/>
      <color indexed="8"/>
      <name val="Arial"/>
      <family val="2"/>
    </font>
    <font>
      <sz val="10"/>
      <name val="Verdana"/>
    </font>
    <font>
      <sz val="16"/>
      <name val="Verdana"/>
      <family val="2"/>
    </font>
    <font>
      <u/>
      <sz val="10"/>
      <color indexed="12"/>
      <name val="Verdana"/>
      <family val="2"/>
    </font>
    <font>
      <u/>
      <sz val="12"/>
      <color indexed="12"/>
      <name val="Arial"/>
      <family val="2"/>
    </font>
    <font>
      <sz val="8"/>
      <name val="Cambria"/>
      <family val="1"/>
    </font>
    <font>
      <b/>
      <sz val="12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2"/>
      <color indexed="8"/>
      <name val="Arial"/>
      <family val="2"/>
    </font>
    <font>
      <sz val="9"/>
      <name val="Arial"/>
      <family val="2"/>
    </font>
    <font>
      <sz val="10"/>
      <color rgb="FFFF0000"/>
      <name val="Verdana"/>
      <family val="2"/>
    </font>
    <font>
      <sz val="20"/>
      <color rgb="FFFF0000"/>
      <name val="Calibri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Arial"/>
      <family val="2"/>
    </font>
    <font>
      <sz val="16"/>
      <name val="Calibri"/>
      <family val="2"/>
      <scheme val="minor"/>
    </font>
    <font>
      <sz val="11"/>
      <name val="Calibri"/>
      <family val="2"/>
      <scheme val="minor"/>
    </font>
    <font>
      <u/>
      <sz val="14"/>
      <color indexed="12"/>
      <name val="Verdana"/>
      <family val="2"/>
    </font>
    <font>
      <sz val="12"/>
      <name val="Verdana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43"/>
      </patternFill>
    </fill>
    <fill>
      <patternFill patternType="solid">
        <fgColor theme="0" tint="-0.34998626667073579"/>
        <bgColor indexed="54"/>
      </patternFill>
    </fill>
    <fill>
      <patternFill patternType="solid">
        <fgColor theme="0" tint="-0.14999847407452621"/>
        <bgColor indexed="41"/>
      </patternFill>
    </fill>
    <fill>
      <patternFill patternType="solid">
        <fgColor theme="0" tint="-0.14999847407452621"/>
        <bgColor indexed="42"/>
      </patternFill>
    </fill>
    <fill>
      <patternFill patternType="solid">
        <fgColor theme="6" tint="0.59999389629810485"/>
        <bgColor indexed="31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CCC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6" tint="0.59999389629810485"/>
        <bgColor indexed="42"/>
      </patternFill>
    </fill>
    <fill>
      <patternFill patternType="solid">
        <fgColor theme="0" tint="-4.9989318521683403E-2"/>
        <bgColor indexed="42"/>
      </patternFill>
    </fill>
    <fill>
      <patternFill patternType="solid">
        <fgColor theme="0" tint="-0.249977111117893"/>
        <bgColor indexed="54"/>
      </patternFill>
    </fill>
    <fill>
      <patternFill patternType="solid">
        <fgColor theme="6" tint="0.79998168889431442"/>
        <bgColor indexed="42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6" fillId="0" borderId="0"/>
    <xf numFmtId="0" fontId="26" fillId="0" borderId="0" applyNumberFormat="0" applyFill="0" applyBorder="0" applyAlignment="0" applyProtection="0"/>
  </cellStyleXfs>
  <cellXfs count="189">
    <xf numFmtId="0" fontId="0" fillId="0" borderId="0" xfId="0"/>
    <xf numFmtId="0" fontId="6" fillId="2" borderId="0" xfId="0" applyFont="1" applyFill="1" applyBorder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center"/>
    </xf>
    <xf numFmtId="0" fontId="8" fillId="2" borderId="0" xfId="0" applyFont="1" applyFill="1" applyBorder="1" applyAlignment="1" applyProtection="1">
      <alignment horizontal="center" vertical="center"/>
    </xf>
    <xf numFmtId="0" fontId="18" fillId="6" borderId="2" xfId="0" applyFont="1" applyFill="1" applyBorder="1" applyAlignment="1" applyProtection="1">
      <alignment horizontal="center" vertical="center"/>
    </xf>
    <xf numFmtId="0" fontId="18" fillId="6" borderId="2" xfId="0" applyFont="1" applyFill="1" applyBorder="1" applyAlignment="1" applyProtection="1">
      <alignment horizontal="left" vertical="center"/>
    </xf>
    <xf numFmtId="14" fontId="18" fillId="6" borderId="2" xfId="0" applyNumberFormat="1" applyFont="1" applyFill="1" applyBorder="1" applyAlignment="1" applyProtection="1">
      <alignment horizontal="left" vertical="center"/>
    </xf>
    <xf numFmtId="14" fontId="18" fillId="6" borderId="2" xfId="0" applyNumberFormat="1" applyFont="1" applyFill="1" applyBorder="1" applyAlignment="1" applyProtection="1">
      <alignment horizontal="center" vertical="center"/>
    </xf>
    <xf numFmtId="1" fontId="18" fillId="5" borderId="2" xfId="0" applyNumberFormat="1" applyFont="1" applyFill="1" applyBorder="1" applyAlignment="1" applyProtection="1">
      <alignment horizontal="center" vertical="center"/>
    </xf>
    <xf numFmtId="0" fontId="19" fillId="6" borderId="2" xfId="0" applyFont="1" applyFill="1" applyBorder="1" applyAlignment="1" applyProtection="1">
      <alignment horizontal="center" vertical="center"/>
    </xf>
    <xf numFmtId="2" fontId="19" fillId="6" borderId="2" xfId="0" applyNumberFormat="1" applyFont="1" applyFill="1" applyBorder="1" applyAlignment="1" applyProtection="1">
      <alignment horizontal="center" vertical="center"/>
    </xf>
    <xf numFmtId="0" fontId="10" fillId="5" borderId="3" xfId="0" applyFont="1" applyFill="1" applyBorder="1" applyAlignment="1" applyProtection="1">
      <alignment horizontal="center" vertical="center"/>
    </xf>
    <xf numFmtId="0" fontId="10" fillId="5" borderId="2" xfId="0" applyFont="1" applyFill="1" applyBorder="1" applyAlignment="1" applyProtection="1">
      <alignment horizontal="center" vertical="center"/>
    </xf>
    <xf numFmtId="0" fontId="10" fillId="7" borderId="3" xfId="0" applyFont="1" applyFill="1" applyBorder="1" applyAlignment="1" applyProtection="1">
      <alignment horizontal="left" vertical="center"/>
      <protection locked="0"/>
    </xf>
    <xf numFmtId="0" fontId="10" fillId="7" borderId="3" xfId="0" applyFont="1" applyFill="1" applyBorder="1" applyAlignment="1" applyProtection="1">
      <alignment horizontal="center" vertical="center"/>
      <protection locked="0"/>
    </xf>
    <xf numFmtId="14" fontId="20" fillId="7" borderId="3" xfId="0" applyNumberFormat="1" applyFont="1" applyFill="1" applyBorder="1" applyAlignment="1" applyProtection="1">
      <alignment horizontal="center" vertical="center"/>
      <protection locked="0"/>
    </xf>
    <xf numFmtId="0" fontId="10" fillId="7" borderId="2" xfId="0" applyFont="1" applyFill="1" applyBorder="1" applyAlignment="1" applyProtection="1">
      <alignment horizontal="left" vertical="center"/>
      <protection locked="0"/>
    </xf>
    <xf numFmtId="0" fontId="10" fillId="7" borderId="2" xfId="0" applyFont="1" applyFill="1" applyBorder="1" applyAlignment="1" applyProtection="1">
      <alignment horizontal="center" vertical="center"/>
      <protection locked="0"/>
    </xf>
    <xf numFmtId="14" fontId="20" fillId="7" borderId="2" xfId="0" applyNumberFormat="1" applyFont="1" applyFill="1" applyBorder="1" applyAlignment="1" applyProtection="1">
      <alignment horizontal="center" vertical="center"/>
      <protection locked="0"/>
    </xf>
    <xf numFmtId="14" fontId="10" fillId="7" borderId="2" xfId="0" applyNumberFormat="1" applyFont="1" applyFill="1" applyBorder="1" applyAlignment="1" applyProtection="1">
      <alignment horizontal="left" vertical="center"/>
      <protection locked="0"/>
    </xf>
    <xf numFmtId="0" fontId="22" fillId="7" borderId="2" xfId="0" applyFont="1" applyFill="1" applyBorder="1" applyAlignment="1" applyProtection="1">
      <alignment horizontal="left" vertical="center"/>
      <protection locked="0"/>
    </xf>
    <xf numFmtId="14" fontId="22" fillId="7" borderId="2" xfId="0" applyNumberFormat="1" applyFont="1" applyFill="1" applyBorder="1" applyAlignment="1" applyProtection="1">
      <alignment horizontal="left" vertical="center"/>
      <protection locked="0"/>
    </xf>
    <xf numFmtId="0" fontId="20" fillId="7" borderId="2" xfId="0" applyFont="1" applyFill="1" applyBorder="1" applyAlignment="1" applyProtection="1">
      <alignment horizontal="left" vertical="center"/>
      <protection locked="0"/>
    </xf>
    <xf numFmtId="2" fontId="20" fillId="7" borderId="3" xfId="0" applyNumberFormat="1" applyFont="1" applyFill="1" applyBorder="1" applyAlignment="1" applyProtection="1">
      <alignment horizontal="center" vertical="center"/>
      <protection locked="0"/>
    </xf>
    <xf numFmtId="0" fontId="19" fillId="6" borderId="3" xfId="0" applyFont="1" applyFill="1" applyBorder="1" applyAlignment="1" applyProtection="1">
      <alignment horizontal="center" vertical="center"/>
    </xf>
    <xf numFmtId="0" fontId="4" fillId="9" borderId="1" xfId="0" applyFont="1" applyFill="1" applyBorder="1" applyAlignment="1" applyProtection="1">
      <alignment vertical="center"/>
      <protection locked="0"/>
    </xf>
    <xf numFmtId="49" fontId="4" fillId="9" borderId="1" xfId="0" applyNumberFormat="1" applyFont="1" applyFill="1" applyBorder="1" applyAlignment="1" applyProtection="1">
      <alignment horizontal="left" vertical="center"/>
      <protection locked="0"/>
    </xf>
    <xf numFmtId="0" fontId="27" fillId="9" borderId="1" xfId="2" applyFont="1" applyFill="1" applyBorder="1" applyAlignment="1" applyProtection="1">
      <alignment vertical="center"/>
      <protection locked="0"/>
    </xf>
    <xf numFmtId="0" fontId="14" fillId="2" borderId="0" xfId="0" applyFont="1" applyFill="1" applyAlignment="1" applyProtection="1">
      <alignment vertical="center"/>
    </xf>
    <xf numFmtId="0" fontId="3" fillId="2" borderId="0" xfId="1" applyFont="1" applyFill="1" applyBorder="1" applyAlignment="1" applyProtection="1">
      <alignment vertical="center"/>
    </xf>
    <xf numFmtId="0" fontId="15" fillId="2" borderId="0" xfId="0" applyFont="1" applyFill="1" applyAlignment="1" applyProtection="1">
      <alignment vertical="center"/>
    </xf>
    <xf numFmtId="14" fontId="3" fillId="2" borderId="0" xfId="1" applyNumberFormat="1" applyFont="1" applyFill="1" applyAlignment="1" applyProtection="1">
      <alignment horizontal="center" vertical="center"/>
    </xf>
    <xf numFmtId="14" fontId="15" fillId="2" borderId="0" xfId="0" applyNumberFormat="1" applyFont="1" applyFill="1" applyAlignment="1" applyProtection="1">
      <alignment vertical="center"/>
    </xf>
    <xf numFmtId="0" fontId="14" fillId="2" borderId="0" xfId="0" applyFont="1" applyFill="1" applyProtection="1"/>
    <xf numFmtId="0" fontId="4" fillId="3" borderId="1" xfId="0" applyFont="1" applyFill="1" applyBorder="1" applyAlignment="1" applyProtection="1">
      <alignment vertical="center"/>
    </xf>
    <xf numFmtId="0" fontId="9" fillId="2" borderId="0" xfId="1" applyFont="1" applyFill="1" applyBorder="1" applyAlignment="1" applyProtection="1">
      <alignment vertical="center"/>
    </xf>
    <xf numFmtId="164" fontId="12" fillId="2" borderId="0" xfId="1" applyNumberFormat="1" applyFont="1" applyFill="1" applyAlignment="1" applyProtection="1">
      <alignment horizontal="left" vertical="center"/>
    </xf>
    <xf numFmtId="14" fontId="5" fillId="2" borderId="0" xfId="1" applyNumberFormat="1" applyFont="1" applyFill="1" applyAlignment="1" applyProtection="1">
      <alignment horizontal="left" vertical="center"/>
    </xf>
    <xf numFmtId="0" fontId="8" fillId="2" borderId="0" xfId="0" applyFont="1" applyFill="1" applyProtection="1"/>
    <xf numFmtId="0" fontId="13" fillId="2" borderId="0" xfId="0" applyFont="1" applyFill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7" fillId="2" borderId="0" xfId="0" applyFont="1" applyFill="1" applyAlignment="1" applyProtection="1">
      <alignment vertical="center"/>
    </xf>
    <xf numFmtId="14" fontId="7" fillId="2" borderId="0" xfId="0" applyNumberFormat="1" applyFont="1" applyFill="1" applyAlignment="1" applyProtection="1">
      <alignment vertical="center"/>
    </xf>
    <xf numFmtId="0" fontId="0" fillId="2" borderId="0" xfId="0" applyFill="1" applyAlignment="1" applyProtection="1">
      <alignment horizontal="center" vertical="center"/>
    </xf>
    <xf numFmtId="0" fontId="4" fillId="10" borderId="1" xfId="0" applyFont="1" applyFill="1" applyBorder="1" applyAlignment="1" applyProtection="1">
      <alignment vertical="center"/>
    </xf>
    <xf numFmtId="0" fontId="9" fillId="11" borderId="5" xfId="1" applyFont="1" applyFill="1" applyBorder="1" applyAlignment="1" applyProtection="1">
      <alignment vertical="center"/>
    </xf>
    <xf numFmtId="166" fontId="21" fillId="11" borderId="6" xfId="1" applyNumberFormat="1" applyFont="1" applyFill="1" applyBorder="1" applyAlignment="1" applyProtection="1">
      <alignment vertical="center"/>
    </xf>
    <xf numFmtId="0" fontId="9" fillId="2" borderId="0" xfId="0" applyFont="1" applyFill="1" applyProtection="1"/>
    <xf numFmtId="0" fontId="17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14" fillId="2" borderId="0" xfId="0" applyFont="1" applyFill="1" applyBorder="1" applyAlignment="1" applyProtection="1">
      <alignment vertical="center"/>
    </xf>
    <xf numFmtId="0" fontId="25" fillId="2" borderId="0" xfId="0" applyFont="1" applyFill="1" applyProtection="1"/>
    <xf numFmtId="0" fontId="24" fillId="2" borderId="0" xfId="0" applyFont="1" applyFill="1" applyProtection="1"/>
    <xf numFmtId="0" fontId="19" fillId="6" borderId="3" xfId="0" applyNumberFormat="1" applyFont="1" applyFill="1" applyBorder="1" applyAlignment="1" applyProtection="1">
      <alignment horizontal="center" vertical="center"/>
    </xf>
    <xf numFmtId="0" fontId="28" fillId="2" borderId="0" xfId="0" applyFont="1" applyFill="1" applyBorder="1" applyAlignment="1">
      <alignment vertical="center"/>
    </xf>
    <xf numFmtId="49" fontId="19" fillId="6" borderId="2" xfId="0" applyNumberFormat="1" applyFont="1" applyFill="1" applyBorder="1" applyAlignment="1" applyProtection="1">
      <alignment horizontal="center" vertical="center"/>
    </xf>
    <xf numFmtId="49" fontId="20" fillId="7" borderId="3" xfId="0" applyNumberFormat="1" applyFont="1" applyFill="1" applyBorder="1" applyAlignment="1" applyProtection="1">
      <alignment horizontal="center" vertical="center"/>
      <protection locked="0"/>
    </xf>
    <xf numFmtId="14" fontId="18" fillId="6" borderId="3" xfId="0" applyNumberFormat="1" applyFont="1" applyFill="1" applyBorder="1" applyAlignment="1" applyProtection="1">
      <alignment horizontal="left" vertical="center"/>
    </xf>
    <xf numFmtId="0" fontId="18" fillId="6" borderId="3" xfId="0" applyFont="1" applyFill="1" applyBorder="1" applyAlignment="1" applyProtection="1">
      <alignment horizontal="center" vertical="center"/>
    </xf>
    <xf numFmtId="0" fontId="18" fillId="6" borderId="3" xfId="0" applyFont="1" applyFill="1" applyBorder="1" applyAlignment="1" applyProtection="1">
      <alignment horizontal="left" vertical="center"/>
    </xf>
    <xf numFmtId="0" fontId="14" fillId="2" borderId="0" xfId="0" applyFont="1" applyFill="1" applyAlignment="1" applyProtection="1">
      <alignment horizontal="center"/>
    </xf>
    <xf numFmtId="14" fontId="18" fillId="6" borderId="3" xfId="0" applyNumberFormat="1" applyFont="1" applyFill="1" applyBorder="1" applyAlignment="1" applyProtection="1">
      <alignment horizontal="center" vertical="center"/>
    </xf>
    <xf numFmtId="0" fontId="14" fillId="0" borderId="0" xfId="0" applyFont="1" applyFill="1" applyAlignment="1" applyProtection="1">
      <alignment vertical="center"/>
    </xf>
    <xf numFmtId="0" fontId="23" fillId="4" borderId="11" xfId="0" applyFont="1" applyFill="1" applyBorder="1" applyAlignment="1" applyProtection="1">
      <alignment horizontal="center" vertical="center"/>
    </xf>
    <xf numFmtId="0" fontId="21" fillId="4" borderId="3" xfId="0" applyFont="1" applyFill="1" applyBorder="1" applyAlignment="1" applyProtection="1">
      <alignment horizontal="center" textRotation="90" wrapText="1"/>
    </xf>
    <xf numFmtId="0" fontId="21" fillId="4" borderId="18" xfId="0" applyFont="1" applyFill="1" applyBorder="1" applyAlignment="1" applyProtection="1">
      <alignment horizontal="center" textRotation="90" wrapText="1"/>
    </xf>
    <xf numFmtId="0" fontId="21" fillId="4" borderId="7" xfId="0" applyFont="1" applyFill="1" applyBorder="1" applyAlignment="1" applyProtection="1">
      <alignment horizontal="center" textRotation="90" wrapText="1"/>
    </xf>
    <xf numFmtId="49" fontId="19" fillId="6" borderId="3" xfId="0" applyNumberFormat="1" applyFont="1" applyFill="1" applyBorder="1" applyAlignment="1" applyProtection="1">
      <alignment horizontal="center" vertical="center"/>
    </xf>
    <xf numFmtId="0" fontId="21" fillId="4" borderId="22" xfId="0" applyFont="1" applyFill="1" applyBorder="1" applyAlignment="1" applyProtection="1">
      <alignment horizontal="center" textRotation="90" wrapText="1"/>
    </xf>
    <xf numFmtId="0" fontId="21" fillId="4" borderId="15" xfId="0" applyFont="1" applyFill="1" applyBorder="1" applyAlignment="1" applyProtection="1">
      <alignment horizontal="center" textRotation="90" wrapText="1"/>
    </xf>
    <xf numFmtId="1" fontId="20" fillId="7" borderId="3" xfId="0" applyNumberFormat="1" applyFont="1" applyFill="1" applyBorder="1" applyAlignment="1" applyProtection="1">
      <alignment horizontal="center" vertical="center"/>
      <protection locked="0"/>
    </xf>
    <xf numFmtId="0" fontId="20" fillId="13" borderId="3" xfId="0" applyFont="1" applyFill="1" applyBorder="1" applyAlignment="1" applyProtection="1">
      <alignment horizontal="center" vertical="center"/>
      <protection locked="0"/>
    </xf>
    <xf numFmtId="0" fontId="21" fillId="4" borderId="19" xfId="0" applyFont="1" applyFill="1" applyBorder="1" applyAlignment="1" applyProtection="1">
      <alignment horizontal="center" wrapText="1"/>
    </xf>
    <xf numFmtId="0" fontId="21" fillId="4" borderId="18" xfId="0" applyFont="1" applyFill="1" applyBorder="1" applyAlignment="1" applyProtection="1">
      <alignment horizontal="center" wrapText="1"/>
    </xf>
    <xf numFmtId="0" fontId="21" fillId="4" borderId="7" xfId="0" applyFont="1" applyFill="1" applyBorder="1" applyAlignment="1" applyProtection="1">
      <alignment horizontal="center" wrapText="1"/>
    </xf>
    <xf numFmtId="49" fontId="20" fillId="7" borderId="3" xfId="0" applyNumberFormat="1" applyFont="1" applyFill="1" applyBorder="1" applyAlignment="1" applyProtection="1">
      <alignment horizontal="center" vertical="center" wrapText="1"/>
      <protection locked="0"/>
    </xf>
    <xf numFmtId="0" fontId="23" fillId="4" borderId="11" xfId="0" applyFont="1" applyFill="1" applyBorder="1" applyAlignment="1" applyProtection="1">
      <alignment horizontal="center" vertical="center"/>
    </xf>
    <xf numFmtId="0" fontId="32" fillId="4" borderId="10" xfId="0" applyFont="1" applyFill="1" applyBorder="1" applyAlignment="1" applyProtection="1">
      <alignment horizontal="center" vertical="center" wrapText="1"/>
    </xf>
    <xf numFmtId="164" fontId="5" fillId="2" borderId="0" xfId="1" applyNumberFormat="1" applyFont="1" applyFill="1" applyAlignment="1" applyProtection="1">
      <alignment horizontal="left" vertical="center"/>
    </xf>
    <xf numFmtId="14" fontId="10" fillId="7" borderId="3" xfId="0" applyNumberFormat="1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Protection="1"/>
    <xf numFmtId="166" fontId="21" fillId="6" borderId="27" xfId="0" applyNumberFormat="1" applyFont="1" applyFill="1" applyBorder="1" applyAlignment="1" applyProtection="1">
      <alignment horizontal="center" vertical="center"/>
    </xf>
    <xf numFmtId="0" fontId="36" fillId="2" borderId="0" xfId="0" applyFont="1" applyFill="1" applyAlignment="1" applyProtection="1">
      <alignment vertical="center"/>
    </xf>
    <xf numFmtId="0" fontId="37" fillId="2" borderId="0" xfId="0" applyFont="1" applyFill="1" applyAlignment="1" applyProtection="1">
      <alignment vertical="center"/>
    </xf>
    <xf numFmtId="14" fontId="37" fillId="2" borderId="0" xfId="0" applyNumberFormat="1" applyFont="1" applyFill="1" applyAlignment="1" applyProtection="1">
      <alignment vertical="center"/>
    </xf>
    <xf numFmtId="0" fontId="38" fillId="2" borderId="0" xfId="0" applyFont="1" applyFill="1" applyBorder="1" applyAlignment="1" applyProtection="1">
      <alignment horizontal="center" vertical="center"/>
    </xf>
    <xf numFmtId="0" fontId="36" fillId="2" borderId="0" xfId="0" applyFont="1" applyFill="1" applyAlignment="1" applyProtection="1">
      <alignment horizontal="center" vertical="center"/>
    </xf>
    <xf numFmtId="2" fontId="36" fillId="2" borderId="0" xfId="0" applyNumberFormat="1" applyFont="1" applyFill="1" applyAlignment="1" applyProtection="1">
      <alignment horizontal="center" vertical="center"/>
    </xf>
    <xf numFmtId="0" fontId="39" fillId="2" borderId="0" xfId="0" applyFont="1" applyFill="1" applyAlignment="1" applyProtection="1">
      <alignment horizontal="center" vertical="center"/>
    </xf>
    <xf numFmtId="49" fontId="18" fillId="14" borderId="11" xfId="0" applyNumberFormat="1" applyFont="1" applyFill="1" applyBorder="1" applyAlignment="1" applyProtection="1">
      <alignment horizontal="center" vertical="center"/>
    </xf>
    <xf numFmtId="165" fontId="18" fillId="14" borderId="11" xfId="0" applyNumberFormat="1" applyFont="1" applyFill="1" applyBorder="1" applyAlignment="1" applyProtection="1">
      <alignment horizontal="center" vertical="center"/>
    </xf>
    <xf numFmtId="0" fontId="21" fillId="15" borderId="14" xfId="0" applyFont="1" applyFill="1" applyBorder="1" applyAlignment="1" applyProtection="1">
      <alignment horizontal="center" textRotation="90"/>
    </xf>
    <xf numFmtId="0" fontId="21" fillId="15" borderId="15" xfId="0" applyFont="1" applyFill="1" applyBorder="1" applyAlignment="1" applyProtection="1">
      <alignment horizontal="center" wrapText="1"/>
    </xf>
    <xf numFmtId="49" fontId="10" fillId="16" borderId="11" xfId="0" applyNumberFormat="1" applyFont="1" applyFill="1" applyBorder="1" applyAlignment="1" applyProtection="1">
      <alignment horizontal="center" vertical="center"/>
      <protection locked="0"/>
    </xf>
    <xf numFmtId="166" fontId="10" fillId="16" borderId="11" xfId="0" applyNumberFormat="1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Border="1" applyAlignment="1" applyProtection="1">
      <alignment horizontal="center" textRotation="90"/>
    </xf>
    <xf numFmtId="0" fontId="40" fillId="0" borderId="0" xfId="0" applyFont="1"/>
    <xf numFmtId="0" fontId="8" fillId="2" borderId="0" xfId="0" applyNumberFormat="1" applyFont="1" applyFill="1" applyAlignment="1" applyProtection="1">
      <alignment horizontal="center" vertical="center"/>
    </xf>
    <xf numFmtId="0" fontId="10" fillId="2" borderId="0" xfId="0" applyFont="1" applyFill="1" applyBorder="1" applyAlignment="1" applyProtection="1">
      <alignment horizontal="right" vertical="center"/>
    </xf>
    <xf numFmtId="14" fontId="10" fillId="2" borderId="0" xfId="0" applyNumberFormat="1" applyFont="1" applyFill="1" applyAlignment="1" applyProtection="1">
      <alignment horizontal="right" vertical="center"/>
    </xf>
    <xf numFmtId="0" fontId="40" fillId="2" borderId="0" xfId="0" applyFont="1" applyFill="1" applyAlignment="1" applyProtection="1">
      <alignment horizontal="center" vertical="center"/>
    </xf>
    <xf numFmtId="0" fontId="41" fillId="2" borderId="0" xfId="0" applyFont="1" applyFill="1" applyAlignment="1" applyProtection="1">
      <alignment horizontal="center" vertical="center"/>
    </xf>
    <xf numFmtId="0" fontId="40" fillId="2" borderId="0" xfId="0" applyNumberFormat="1" applyFont="1" applyFill="1" applyAlignment="1" applyProtection="1">
      <alignment horizontal="center" vertical="center"/>
    </xf>
    <xf numFmtId="2" fontId="40" fillId="2" borderId="0" xfId="0" applyNumberFormat="1" applyFont="1" applyFill="1" applyAlignment="1" applyProtection="1">
      <alignment vertical="center"/>
    </xf>
    <xf numFmtId="0" fontId="16" fillId="2" borderId="0" xfId="0" applyFont="1" applyFill="1" applyBorder="1" applyAlignment="1" applyProtection="1">
      <alignment horizontal="left" vertical="center"/>
    </xf>
    <xf numFmtId="0" fontId="43" fillId="2" borderId="0" xfId="0" applyFont="1" applyFill="1" applyProtection="1"/>
    <xf numFmtId="0" fontId="44" fillId="2" borderId="0" xfId="0" applyFont="1" applyFill="1" applyProtection="1"/>
    <xf numFmtId="0" fontId="40" fillId="2" borderId="0" xfId="0" applyFont="1" applyFill="1" applyProtection="1"/>
    <xf numFmtId="0" fontId="46" fillId="0" borderId="0" xfId="0" applyFont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34" fillId="0" borderId="0" xfId="0" applyFont="1" applyFill="1" applyBorder="1" applyAlignment="1" applyProtection="1">
      <alignment vertical="center"/>
    </xf>
    <xf numFmtId="0" fontId="29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29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5" fillId="2" borderId="0" xfId="1" applyFont="1" applyFill="1" applyAlignment="1" applyProtection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46" fillId="0" borderId="0" xfId="0" applyFont="1" applyAlignment="1">
      <alignment horizontal="right" vertical="center" wrapText="1"/>
    </xf>
    <xf numFmtId="14" fontId="29" fillId="17" borderId="0" xfId="1" applyNumberFormat="1" applyFont="1" applyFill="1" applyBorder="1" applyAlignment="1" applyProtection="1">
      <alignment horizontal="left" vertical="center"/>
    </xf>
    <xf numFmtId="0" fontId="29" fillId="17" borderId="0" xfId="0" applyFont="1" applyFill="1" applyBorder="1" applyAlignment="1" applyProtection="1">
      <alignment horizontal="left" vertical="center"/>
    </xf>
    <xf numFmtId="164" fontId="29" fillId="17" borderId="0" xfId="1" applyNumberFormat="1" applyFont="1" applyFill="1" applyAlignment="1" applyProtection="1">
      <alignment horizontal="left" vertical="center"/>
    </xf>
    <xf numFmtId="0" fontId="29" fillId="17" borderId="0" xfId="1" applyFont="1" applyFill="1" applyBorder="1" applyAlignment="1" applyProtection="1">
      <alignment vertical="center"/>
    </xf>
    <xf numFmtId="0" fontId="41" fillId="0" borderId="0" xfId="0" applyFont="1" applyAlignment="1">
      <alignment vertical="center"/>
    </xf>
    <xf numFmtId="164" fontId="45" fillId="2" borderId="0" xfId="2" applyNumberFormat="1" applyFont="1" applyFill="1" applyAlignment="1" applyProtection="1">
      <alignment horizontal="left" vertical="center"/>
    </xf>
    <xf numFmtId="0" fontId="26" fillId="0" borderId="0" xfId="2"/>
    <xf numFmtId="0" fontId="23" fillId="4" borderId="11" xfId="0" applyFont="1" applyFill="1" applyBorder="1" applyAlignment="1" applyProtection="1">
      <alignment horizontal="center" vertical="center"/>
    </xf>
    <xf numFmtId="0" fontId="2" fillId="2" borderId="0" xfId="1" applyFont="1" applyFill="1" applyBorder="1" applyAlignment="1" applyProtection="1">
      <alignment horizontal="center" vertical="center"/>
    </xf>
    <xf numFmtId="0" fontId="3" fillId="0" borderId="0" xfId="1" applyFont="1" applyFill="1" applyBorder="1" applyAlignment="1" applyProtection="1">
      <alignment horizontal="center" vertical="center"/>
    </xf>
    <xf numFmtId="0" fontId="11" fillId="2" borderId="0" xfId="0" applyFont="1" applyFill="1" applyBorder="1" applyAlignment="1" applyProtection="1">
      <alignment horizontal="center" vertical="center"/>
    </xf>
    <xf numFmtId="0" fontId="42" fillId="2" borderId="0" xfId="1" applyFont="1" applyFill="1" applyBorder="1" applyAlignment="1" applyProtection="1">
      <alignment horizontal="center" vertical="center"/>
    </xf>
    <xf numFmtId="0" fontId="3" fillId="2" borderId="0" xfId="1" applyFont="1" applyFill="1" applyBorder="1" applyAlignment="1" applyProtection="1">
      <alignment horizontal="center" vertical="center"/>
    </xf>
    <xf numFmtId="0" fontId="21" fillId="15" borderId="14" xfId="0" applyFont="1" applyFill="1" applyBorder="1" applyAlignment="1" applyProtection="1">
      <alignment horizontal="center" textRotation="90" wrapText="1"/>
    </xf>
    <xf numFmtId="0" fontId="21" fillId="15" borderId="15" xfId="0" applyFont="1" applyFill="1" applyBorder="1" applyAlignment="1" applyProtection="1">
      <alignment horizontal="center" textRotation="90" wrapText="1"/>
    </xf>
    <xf numFmtId="14" fontId="21" fillId="8" borderId="23" xfId="0" applyNumberFormat="1" applyFont="1" applyFill="1" applyBorder="1" applyAlignment="1" applyProtection="1">
      <alignment horizontal="center" vertical="center" wrapText="1"/>
    </xf>
    <xf numFmtId="14" fontId="21" fillId="8" borderId="8" xfId="0" applyNumberFormat="1" applyFont="1" applyFill="1" applyBorder="1" applyAlignment="1" applyProtection="1">
      <alignment horizontal="center" vertical="center" wrapText="1"/>
    </xf>
    <xf numFmtId="14" fontId="21" fillId="8" borderId="9" xfId="0" applyNumberFormat="1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</xf>
    <xf numFmtId="0" fontId="21" fillId="4" borderId="8" xfId="0" applyFont="1" applyFill="1" applyBorder="1" applyAlignment="1" applyProtection="1">
      <alignment horizontal="center" vertical="center" wrapText="1"/>
    </xf>
    <xf numFmtId="0" fontId="21" fillId="4" borderId="9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textRotation="90"/>
    </xf>
    <xf numFmtId="0" fontId="21" fillId="4" borderId="26" xfId="0" applyFont="1" applyFill="1" applyBorder="1" applyAlignment="1" applyProtection="1">
      <alignment horizontal="center" textRotation="90"/>
    </xf>
    <xf numFmtId="0" fontId="21" fillId="4" borderId="4" xfId="0" applyFont="1" applyFill="1" applyBorder="1" applyAlignment="1" applyProtection="1">
      <alignment horizontal="center" textRotation="90"/>
    </xf>
    <xf numFmtId="0" fontId="21" fillId="4" borderId="3" xfId="0" applyFont="1" applyFill="1" applyBorder="1" applyAlignment="1" applyProtection="1">
      <alignment horizontal="center" textRotation="90"/>
    </xf>
    <xf numFmtId="0" fontId="21" fillId="4" borderId="4" xfId="0" applyFont="1" applyFill="1" applyBorder="1" applyAlignment="1" applyProtection="1">
      <alignment horizontal="center" textRotation="90" wrapText="1"/>
    </xf>
    <xf numFmtId="0" fontId="23" fillId="4" borderId="4" xfId="0" applyFont="1" applyFill="1" applyBorder="1" applyAlignment="1" applyProtection="1">
      <alignment horizontal="center" textRotation="90"/>
    </xf>
    <xf numFmtId="0" fontId="23" fillId="4" borderId="3" xfId="0" applyFont="1" applyFill="1" applyBorder="1" applyAlignment="1" applyProtection="1">
      <alignment horizontal="center" textRotation="90"/>
    </xf>
    <xf numFmtId="0" fontId="23" fillId="4" borderId="4" xfId="0" applyFont="1" applyFill="1" applyBorder="1" applyAlignment="1" applyProtection="1">
      <alignment horizontal="center"/>
    </xf>
    <xf numFmtId="0" fontId="23" fillId="4" borderId="3" xfId="0" applyFont="1" applyFill="1" applyBorder="1" applyAlignment="1" applyProtection="1">
      <alignment horizontal="center"/>
    </xf>
    <xf numFmtId="0" fontId="21" fillId="4" borderId="20" xfId="0" applyFont="1" applyFill="1" applyBorder="1" applyAlignment="1" applyProtection="1">
      <alignment horizontal="center" vertical="center" wrapText="1"/>
    </xf>
    <xf numFmtId="0" fontId="21" fillId="4" borderId="21" xfId="0" applyFont="1" applyFill="1" applyBorder="1" applyAlignment="1" applyProtection="1">
      <alignment horizontal="center" vertical="center" wrapText="1"/>
    </xf>
    <xf numFmtId="0" fontId="34" fillId="4" borderId="11" xfId="0" applyFont="1" applyFill="1" applyBorder="1" applyAlignment="1" applyProtection="1">
      <alignment horizontal="center" vertical="center" wrapText="1"/>
    </xf>
    <xf numFmtId="0" fontId="23" fillId="4" borderId="11" xfId="0" applyFont="1" applyFill="1" applyBorder="1" applyAlignment="1" applyProtection="1">
      <alignment horizontal="center" vertical="center"/>
    </xf>
    <xf numFmtId="0" fontId="23" fillId="4" borderId="10" xfId="0" applyFont="1" applyFill="1" applyBorder="1" applyAlignment="1" applyProtection="1">
      <alignment horizontal="center" vertical="center"/>
    </xf>
    <xf numFmtId="0" fontId="23" fillId="4" borderId="16" xfId="0" applyFont="1" applyFill="1" applyBorder="1" applyAlignment="1" applyProtection="1">
      <alignment horizontal="center" vertical="center"/>
    </xf>
    <xf numFmtId="0" fontId="23" fillId="4" borderId="11" xfId="0" applyFont="1" applyFill="1" applyBorder="1" applyAlignment="1" applyProtection="1">
      <alignment horizontal="center" vertical="center" wrapText="1"/>
    </xf>
    <xf numFmtId="0" fontId="23" fillId="4" borderId="14" xfId="0" applyFont="1" applyFill="1" applyBorder="1" applyAlignment="1" applyProtection="1">
      <alignment horizontal="center" textRotation="90"/>
    </xf>
    <xf numFmtId="0" fontId="23" fillId="4" borderId="24" xfId="0" applyFont="1" applyFill="1" applyBorder="1" applyAlignment="1" applyProtection="1">
      <alignment horizontal="center" textRotation="90"/>
    </xf>
    <xf numFmtId="0" fontId="23" fillId="4" borderId="15" xfId="0" applyFont="1" applyFill="1" applyBorder="1" applyAlignment="1" applyProtection="1">
      <alignment horizontal="center" textRotation="90"/>
    </xf>
    <xf numFmtId="0" fontId="23" fillId="4" borderId="14" xfId="0" applyFont="1" applyFill="1" applyBorder="1" applyAlignment="1" applyProtection="1">
      <alignment horizontal="center"/>
    </xf>
    <xf numFmtId="0" fontId="23" fillId="4" borderId="24" xfId="0" applyFont="1" applyFill="1" applyBorder="1" applyAlignment="1" applyProtection="1">
      <alignment horizontal="center"/>
    </xf>
    <xf numFmtId="0" fontId="23" fillId="4" borderId="15" xfId="0" applyFont="1" applyFill="1" applyBorder="1" applyAlignment="1" applyProtection="1">
      <alignment horizontal="center"/>
    </xf>
    <xf numFmtId="0" fontId="23" fillId="4" borderId="14" xfId="0" applyFont="1" applyFill="1" applyBorder="1" applyAlignment="1" applyProtection="1">
      <alignment horizontal="center" vertical="center" wrapText="1"/>
    </xf>
    <xf numFmtId="0" fontId="23" fillId="4" borderId="24" xfId="0" applyFont="1" applyFill="1" applyBorder="1" applyAlignment="1" applyProtection="1">
      <alignment horizontal="center" vertical="center" wrapText="1"/>
    </xf>
    <xf numFmtId="0" fontId="23" fillId="4" borderId="15" xfId="0" applyFont="1" applyFill="1" applyBorder="1" applyAlignment="1" applyProtection="1">
      <alignment horizontal="center" vertical="center" wrapText="1"/>
    </xf>
    <xf numFmtId="0" fontId="21" fillId="4" borderId="14" xfId="0" applyFont="1" applyFill="1" applyBorder="1" applyAlignment="1" applyProtection="1">
      <alignment horizontal="center" textRotation="90" wrapText="1"/>
    </xf>
    <xf numFmtId="0" fontId="21" fillId="4" borderId="24" xfId="0" applyFont="1" applyFill="1" applyBorder="1" applyAlignment="1" applyProtection="1">
      <alignment horizontal="center" textRotation="90" wrapText="1"/>
    </xf>
    <xf numFmtId="0" fontId="21" fillId="4" borderId="25" xfId="0" applyFont="1" applyFill="1" applyBorder="1" applyAlignment="1" applyProtection="1">
      <alignment horizontal="center" textRotation="90" wrapText="1"/>
    </xf>
    <xf numFmtId="0" fontId="21" fillId="4" borderId="24" xfId="0" applyFont="1" applyFill="1" applyBorder="1" applyAlignment="1" applyProtection="1">
      <alignment horizontal="center" textRotation="90"/>
    </xf>
    <xf numFmtId="0" fontId="21" fillId="4" borderId="15" xfId="0" applyFont="1" applyFill="1" applyBorder="1" applyAlignment="1" applyProtection="1">
      <alignment horizontal="center" textRotation="90"/>
    </xf>
    <xf numFmtId="0" fontId="29" fillId="0" borderId="0" xfId="0" applyFont="1" applyFill="1" applyBorder="1" applyAlignment="1" applyProtection="1">
      <alignment horizontal="center" vertical="center"/>
    </xf>
    <xf numFmtId="0" fontId="29" fillId="12" borderId="12" xfId="0" applyFont="1" applyFill="1" applyBorder="1" applyAlignment="1" applyProtection="1">
      <alignment horizontal="center" vertical="center"/>
    </xf>
    <xf numFmtId="0" fontId="29" fillId="12" borderId="13" xfId="0" applyFont="1" applyFill="1" applyBorder="1" applyAlignment="1" applyProtection="1">
      <alignment horizontal="center" vertical="center"/>
    </xf>
    <xf numFmtId="0" fontId="14" fillId="2" borderId="28" xfId="0" applyFont="1" applyFill="1" applyBorder="1" applyAlignment="1" applyProtection="1">
      <alignment horizontal="center" vertical="center"/>
    </xf>
    <xf numFmtId="164" fontId="26" fillId="17" borderId="0" xfId="2" applyNumberFormat="1" applyFill="1" applyAlignment="1" applyProtection="1">
      <alignment horizontal="left" vertical="center"/>
    </xf>
    <xf numFmtId="164" fontId="29" fillId="17" borderId="0" xfId="1" applyNumberFormat="1" applyFont="1" applyFill="1" applyAlignment="1" applyProtection="1">
      <alignment horizontal="left" vertical="center" wrapText="1"/>
    </xf>
    <xf numFmtId="164" fontId="5" fillId="0" borderId="0" xfId="1" applyNumberFormat="1" applyFont="1" applyFill="1" applyAlignment="1" applyProtection="1">
      <alignment horizontal="left" vertical="center" wrapText="1"/>
    </xf>
    <xf numFmtId="0" fontId="9" fillId="2" borderId="0" xfId="1" applyFont="1" applyFill="1" applyBorder="1" applyAlignment="1" applyProtection="1">
      <alignment horizontal="left" vertical="top"/>
    </xf>
    <xf numFmtId="0" fontId="18" fillId="5" borderId="2" xfId="0" applyNumberFormat="1" applyFont="1" applyFill="1" applyBorder="1" applyAlignment="1" applyProtection="1">
      <alignment horizontal="center" vertical="center"/>
    </xf>
  </cellXfs>
  <cellStyles count="3">
    <cellStyle name="Link" xfId="2" builtinId="8"/>
    <cellStyle name="Standard" xfId="0" builtinId="0"/>
    <cellStyle name="Standard 2" xfId="1" xr:uid="{00000000-0005-0000-0000-000002000000}"/>
  </cellStyles>
  <dxfs count="4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92D050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14996795556505021"/>
        </patternFill>
      </fill>
    </dxf>
    <dxf>
      <fill>
        <patternFill>
          <bgColor rgb="FFFFCCCC"/>
        </patternFill>
      </fill>
    </dxf>
    <dxf>
      <fill>
        <patternFill>
          <bgColor theme="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92D050"/>
        </patternFill>
      </fill>
    </dxf>
    <dxf>
      <fill>
        <patternFill>
          <bgColor theme="6" tint="0.59996337778862885"/>
        </patternFill>
      </fill>
    </dxf>
    <dxf>
      <fill>
        <patternFill>
          <bgColor theme="0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</dxfs>
  <tableStyles count="0" defaultTableStyle="TableStyleMedium9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freestyleanmeldung@gmx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published="0">
    <pageSetUpPr fitToPage="1"/>
  </sheetPr>
  <dimension ref="A1:E20"/>
  <sheetViews>
    <sheetView tabSelected="1" zoomScale="90" zoomScaleNormal="90" zoomScalePageLayoutView="80" workbookViewId="0">
      <selection activeCell="B5" sqref="B5:C5"/>
    </sheetView>
  </sheetViews>
  <sheetFormatPr baseColWidth="10" defaultColWidth="9.90625" defaultRowHeight="13.2" x14ac:dyDescent="0.2"/>
  <cols>
    <col min="1" max="1" width="25.6328125" style="28" customWidth="1"/>
    <col min="2" max="2" width="20.6328125" style="28" customWidth="1"/>
    <col min="3" max="3" width="45.6328125" style="28" customWidth="1"/>
    <col min="4" max="4" width="25.6328125" style="28" customWidth="1"/>
    <col min="5" max="5" width="16.08984375" style="28" customWidth="1"/>
    <col min="6" max="16384" width="9.90625" style="28"/>
  </cols>
  <sheetData>
    <row r="1" spans="1:5" ht="30" customHeight="1" x14ac:dyDescent="0.2">
      <c r="A1" s="137"/>
      <c r="B1" s="137"/>
      <c r="C1" s="137"/>
      <c r="D1" s="137"/>
    </row>
    <row r="2" spans="1:5" s="30" customFormat="1" ht="30" customHeight="1" x14ac:dyDescent="0.2">
      <c r="A2" s="138" t="str">
        <f>'Intern Wettkampfdaten'!B1</f>
        <v>Bayerische Meisterschaft im Einrad Freestyle</v>
      </c>
      <c r="B2" s="138"/>
      <c r="C2" s="138"/>
      <c r="D2" s="138"/>
      <c r="E2" s="29"/>
    </row>
    <row r="3" spans="1:5" s="30" customFormat="1" ht="30" customHeight="1" x14ac:dyDescent="0.2">
      <c r="A3" s="140" t="str">
        <f>'Intern Wettkampfdaten'!B6</f>
        <v>01. - 03.05.2026</v>
      </c>
      <c r="B3" s="140"/>
      <c r="C3" s="140"/>
      <c r="D3" s="140"/>
      <c r="E3" s="29"/>
    </row>
    <row r="4" spans="1:5" s="32" customFormat="1" ht="30" customHeight="1" x14ac:dyDescent="0.2">
      <c r="A4" s="31"/>
      <c r="B4" s="31"/>
      <c r="C4" s="31"/>
      <c r="D4" s="31"/>
    </row>
    <row r="5" spans="1:5" ht="30" customHeight="1" x14ac:dyDescent="0.2">
      <c r="B5" s="139" t="s">
        <v>0</v>
      </c>
      <c r="C5" s="139"/>
    </row>
    <row r="6" spans="1:5" ht="20.100000000000001" customHeight="1" thickBot="1" x14ac:dyDescent="0.3">
      <c r="B6" s="33"/>
      <c r="C6" s="33"/>
    </row>
    <row r="7" spans="1:5" ht="20.100000000000001" customHeight="1" thickBot="1" x14ac:dyDescent="0.25">
      <c r="B7" s="34" t="s">
        <v>1</v>
      </c>
      <c r="C7" s="25"/>
    </row>
    <row r="8" spans="1:5" ht="20.100000000000001" customHeight="1" thickBot="1" x14ac:dyDescent="0.25">
      <c r="B8" s="34" t="s">
        <v>2</v>
      </c>
      <c r="C8" s="25"/>
    </row>
    <row r="9" spans="1:5" ht="20.100000000000001" customHeight="1" thickBot="1" x14ac:dyDescent="0.25">
      <c r="B9" s="34" t="s">
        <v>3</v>
      </c>
      <c r="C9" s="25"/>
    </row>
    <row r="10" spans="1:5" ht="20.100000000000001" customHeight="1" thickBot="1" x14ac:dyDescent="0.25">
      <c r="B10" s="34" t="s">
        <v>4</v>
      </c>
      <c r="C10" s="25"/>
    </row>
    <row r="11" spans="1:5" ht="20.100000000000001" customHeight="1" thickBot="1" x14ac:dyDescent="0.25">
      <c r="B11" s="34" t="s">
        <v>19</v>
      </c>
      <c r="C11" s="27"/>
    </row>
    <row r="12" spans="1:5" ht="20.100000000000001" customHeight="1" thickBot="1" x14ac:dyDescent="0.25">
      <c r="B12" s="34" t="s">
        <v>25</v>
      </c>
      <c r="C12" s="26"/>
    </row>
    <row r="13" spans="1:5" ht="20.100000000000001" customHeight="1" x14ac:dyDescent="0.25">
      <c r="B13" s="33"/>
      <c r="C13" s="33"/>
    </row>
    <row r="14" spans="1:5" ht="20.100000000000001" customHeight="1" x14ac:dyDescent="0.25">
      <c r="B14" s="33"/>
      <c r="C14" s="33"/>
    </row>
    <row r="15" spans="1:5" ht="88.8" customHeight="1" x14ac:dyDescent="0.2">
      <c r="B15" s="187" t="s">
        <v>8</v>
      </c>
      <c r="C15" s="186" t="s">
        <v>98</v>
      </c>
    </row>
    <row r="16" spans="1:5" ht="20.100000000000001" customHeight="1" x14ac:dyDescent="0.2">
      <c r="B16" s="35"/>
      <c r="C16" s="78" t="s">
        <v>69</v>
      </c>
    </row>
    <row r="17" spans="2:3" ht="20.100000000000001" customHeight="1" x14ac:dyDescent="0.2">
      <c r="B17" s="35"/>
      <c r="C17" s="125"/>
    </row>
    <row r="18" spans="2:3" ht="20.100000000000001" customHeight="1" x14ac:dyDescent="0.2">
      <c r="B18" s="35" t="s">
        <v>6</v>
      </c>
      <c r="C18" s="37" t="str">
        <f>TEXT('Intern Wettkampfdaten'!B11,"TT.MM.JJJJ")&amp;" (Nachmeldungen sind nicht möglich)"</f>
        <v>03.04.2026 (Nachmeldungen sind nicht möglich)</v>
      </c>
    </row>
    <row r="19" spans="2:3" ht="20.100000000000001" customHeight="1" x14ac:dyDescent="0.3">
      <c r="B19" s="38"/>
      <c r="C19" s="80"/>
    </row>
    <row r="20" spans="2:3" ht="20.100000000000001" customHeight="1" x14ac:dyDescent="0.2">
      <c r="B20" s="39" t="s">
        <v>7</v>
      </c>
      <c r="C20" s="134" t="str">
        <f>HYPERLINK("mailto:"&amp;'Intern Wettkampfdaten'!B12&amp;"?subject="&amp;'Intern Wettkampfdaten'!B13&amp;" "&amp;C7,'Intern Wettkampfdaten'!B12)</f>
        <v>freestyleanmeldung@gmx.de</v>
      </c>
    </row>
  </sheetData>
  <sheetProtection algorithmName="SHA-512" hashValue="RwM0pXTek7J/89AjTYBfAyWoTaHmV77qV5rBJ92EgJ6ZeRxJ7LbGy3ffjSB9gPpR4Bz8qYXr3l1v9kkZqESgCw==" saltValue="ZShE33WjnXJdCzVDTgbOlQ==" spinCount="100000" sheet="1" objects="1" scenarios="1"/>
  <mergeCells count="4">
    <mergeCell ref="A1:D1"/>
    <mergeCell ref="A2:D2"/>
    <mergeCell ref="B5:C5"/>
    <mergeCell ref="A3:D3"/>
  </mergeCells>
  <phoneticPr fontId="1" type="noConversion"/>
  <conditionalFormatting sqref="C7:C12">
    <cfRule type="expression" dxfId="39" priority="2">
      <formula>NOT(COUNTBLANK($C$7:$C$12)&gt;0)</formula>
    </cfRule>
    <cfRule type="expression" dxfId="38" priority="3">
      <formula>NOT($C7="")</formula>
    </cfRule>
  </conditionalFormatting>
  <conditionalFormatting sqref="C15">
    <cfRule type="expression" dxfId="37" priority="1">
      <formula>OR($B$10="XX,- Euro / Teilnehmer / Disziplin (maximal 45,- Euro)",$B$10="")</formula>
    </cfRule>
  </conditionalFormatting>
  <pageMargins left="0.75" right="0.75" top="1" bottom="1" header="0.5" footer="0.5"/>
  <pageSetup paperSize="9" scale="49" orientation="portrait"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published="0">
    <pageSetUpPr fitToPage="1"/>
  </sheetPr>
  <dimension ref="A1:IJ61"/>
  <sheetViews>
    <sheetView zoomScale="65" zoomScaleNormal="90" zoomScaleSheetLayoutView="100" zoomScalePageLayoutView="120" workbookViewId="0">
      <pane ySplit="6" topLeftCell="A7" activePane="bottomLeft" state="frozen"/>
      <selection pane="bottomLeft" activeCell="T1" sqref="T1:V1048576"/>
    </sheetView>
  </sheetViews>
  <sheetFormatPr baseColWidth="10" defaultColWidth="9.90625" defaultRowHeight="13.2" x14ac:dyDescent="0.2"/>
  <cols>
    <col min="1" max="1" width="3.36328125" style="2" customWidth="1"/>
    <col min="2" max="3" width="20.6328125" style="2" customWidth="1"/>
    <col min="4" max="4" width="4.6328125" style="2" customWidth="1"/>
    <col min="5" max="5" width="10.6328125" style="2" customWidth="1"/>
    <col min="6" max="6" width="6.6328125" style="2" hidden="1" customWidth="1"/>
    <col min="7" max="7" width="4.90625" style="2" customWidth="1"/>
    <col min="8" max="8" width="20.6328125" style="2" customWidth="1"/>
    <col min="9" max="9" width="6.6328125" style="2" customWidth="1"/>
    <col min="10" max="10" width="20.6328125" style="2" customWidth="1"/>
    <col min="11" max="12" width="6.6328125" style="2" customWidth="1"/>
    <col min="13" max="13" width="20.6328125" style="2" customWidth="1"/>
    <col min="14" max="15" width="6.6328125" style="2" customWidth="1"/>
    <col min="16" max="16" width="20.6328125" style="2" customWidth="1"/>
    <col min="17" max="17" width="7.08984375" style="2" customWidth="1"/>
    <col min="18" max="18" width="20.6328125" style="2" hidden="1" customWidth="1"/>
    <col min="19" max="19" width="7.08984375" style="2" hidden="1" customWidth="1"/>
    <col min="20" max="20" width="16.26953125" style="88" hidden="1" customWidth="1"/>
    <col min="21" max="21" width="9.08984375" style="88" hidden="1" customWidth="1"/>
    <col min="22" max="22" width="7.7265625" style="2" hidden="1" customWidth="1"/>
    <col min="23" max="16384" width="9.90625" style="2"/>
  </cols>
  <sheetData>
    <row r="1" spans="1:244" s="40" customFormat="1" ht="30" customHeight="1" x14ac:dyDescent="0.2">
      <c r="A1" s="137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82"/>
      <c r="U1" s="82"/>
    </row>
    <row r="2" spans="1:244" s="40" customFormat="1" ht="30" customHeight="1" x14ac:dyDescent="0.2">
      <c r="A2" s="141" t="str">
        <f>'Intern Wettkampfdaten'!B1</f>
        <v>Bayerische Meisterschaft im Einrad Freestyle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82"/>
      <c r="U2" s="82"/>
    </row>
    <row r="3" spans="1:244" s="41" customFormat="1" ht="30" customHeight="1" x14ac:dyDescent="0.2">
      <c r="A3" s="140" t="str">
        <f>'Intern Wettkampfdaten'!B6</f>
        <v>01. - 03.05.2026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83"/>
      <c r="U3" s="83"/>
    </row>
    <row r="4" spans="1:244" s="42" customFormat="1" ht="1.5" customHeight="1" x14ac:dyDescent="0.2">
      <c r="A4" s="31"/>
      <c r="B4" s="31"/>
      <c r="C4" s="31"/>
      <c r="D4" s="31"/>
      <c r="T4" s="84"/>
      <c r="U4" s="84"/>
    </row>
    <row r="5" spans="1:244" s="42" customFormat="1" ht="39.9" customHeight="1" x14ac:dyDescent="0.2">
      <c r="A5" s="155" t="s">
        <v>24</v>
      </c>
      <c r="B5" s="157" t="s">
        <v>10</v>
      </c>
      <c r="C5" s="157" t="s">
        <v>11</v>
      </c>
      <c r="D5" s="155" t="s">
        <v>27</v>
      </c>
      <c r="E5" s="154" t="s">
        <v>28</v>
      </c>
      <c r="F5" s="152" t="s">
        <v>26</v>
      </c>
      <c r="G5" s="147" t="s">
        <v>30</v>
      </c>
      <c r="H5" s="148"/>
      <c r="I5" s="159" t="s">
        <v>31</v>
      </c>
      <c r="J5" s="160"/>
      <c r="K5" s="144" t="s">
        <v>33</v>
      </c>
      <c r="L5" s="145"/>
      <c r="M5" s="146"/>
      <c r="N5" s="147" t="s">
        <v>35</v>
      </c>
      <c r="O5" s="148"/>
      <c r="P5" s="149"/>
      <c r="Q5" s="150" t="s">
        <v>12</v>
      </c>
      <c r="R5" s="91"/>
      <c r="S5" s="142" t="s">
        <v>68</v>
      </c>
      <c r="T5" s="84"/>
      <c r="U5" s="84"/>
    </row>
    <row r="6" spans="1:244" s="1" customFormat="1" ht="110.1" customHeight="1" x14ac:dyDescent="0.25">
      <c r="A6" s="156"/>
      <c r="B6" s="158"/>
      <c r="C6" s="158"/>
      <c r="D6" s="156"/>
      <c r="E6" s="153"/>
      <c r="F6" s="153"/>
      <c r="G6" s="64" t="s">
        <v>56</v>
      </c>
      <c r="H6" s="72" t="s">
        <v>60</v>
      </c>
      <c r="I6" s="68" t="s">
        <v>57</v>
      </c>
      <c r="J6" s="73" t="s">
        <v>61</v>
      </c>
      <c r="K6" s="69" t="s">
        <v>58</v>
      </c>
      <c r="L6" s="65" t="s">
        <v>62</v>
      </c>
      <c r="M6" s="73" t="s">
        <v>61</v>
      </c>
      <c r="N6" s="66" t="s">
        <v>59</v>
      </c>
      <c r="O6" s="65" t="s">
        <v>62</v>
      </c>
      <c r="P6" s="74" t="s">
        <v>61</v>
      </c>
      <c r="Q6" s="151"/>
      <c r="R6" s="92" t="s">
        <v>67</v>
      </c>
      <c r="S6" s="143"/>
      <c r="T6" s="95"/>
      <c r="U6" s="85"/>
      <c r="V6" s="95" t="s">
        <v>70</v>
      </c>
    </row>
    <row r="7" spans="1:244" ht="18" customHeight="1" x14ac:dyDescent="0.2">
      <c r="A7" s="4">
        <v>0</v>
      </c>
      <c r="B7" s="5" t="s">
        <v>13</v>
      </c>
      <c r="C7" s="6" t="s">
        <v>14</v>
      </c>
      <c r="D7" s="4" t="s">
        <v>9</v>
      </c>
      <c r="E7" s="7" t="s">
        <v>102</v>
      </c>
      <c r="F7" s="188" t="e">
        <f>IF(ISBLANK(E7)=FALSE,DATEDIF(E7,'Intern Wettkampfdaten'!$B$3,"Y"),"")</f>
        <v>#VALUE!</v>
      </c>
      <c r="G7" s="10" t="s">
        <v>32</v>
      </c>
      <c r="H7" s="55" t="s">
        <v>36</v>
      </c>
      <c r="I7" s="67"/>
      <c r="J7" s="67"/>
      <c r="K7" s="53" t="s">
        <v>34</v>
      </c>
      <c r="L7" s="53" t="s">
        <v>32</v>
      </c>
      <c r="M7" s="67" t="s">
        <v>37</v>
      </c>
      <c r="N7" s="9" t="s">
        <v>39</v>
      </c>
      <c r="O7" s="9"/>
      <c r="P7" s="55" t="s">
        <v>38</v>
      </c>
      <c r="Q7" s="81">
        <f>IF(AND(NOT(B7=""),NOT(S7="ja")),(IF(G7="ja",15,0)+IF(NOT(I7=""),12,0)+IF(NOT(K7=""),8,0)-IF(L7="ja",4,0)+IF(NOT(N7=""),8,0)-IF(NOT(O7=""),4,0)),"")</f>
        <v>27</v>
      </c>
      <c r="R7" s="89"/>
      <c r="S7" s="90"/>
      <c r="T7" s="86"/>
      <c r="U7" s="86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</row>
    <row r="8" spans="1:244" ht="18" customHeight="1" x14ac:dyDescent="0.2">
      <c r="A8" s="11" t="str">
        <f>IF(ISBLANK(B8)=FALSE,1,"")</f>
        <v/>
      </c>
      <c r="B8" s="13"/>
      <c r="C8" s="13"/>
      <c r="D8" s="14"/>
      <c r="E8" s="15"/>
      <c r="F8" s="8" t="str">
        <f>IF(ISBLANK(E8)=FALSE,DATEDIF(E8,'Intern Wettkampfdaten'!$B$3,"Y"),"")</f>
        <v/>
      </c>
      <c r="G8" s="23"/>
      <c r="H8" s="56"/>
      <c r="I8" s="70"/>
      <c r="J8" s="75"/>
      <c r="K8" s="56"/>
      <c r="L8" s="56"/>
      <c r="M8" s="56"/>
      <c r="N8" s="23"/>
      <c r="O8" s="23"/>
      <c r="P8" s="75"/>
      <c r="Q8" s="81" t="str">
        <f>IF(AND(NOT(B8=""),NOT(S8="ja")),(IF(G8="ja",15,0)+IF(NOT(I8=""),12,0)+IF(NOT(K8=""),8,0)-IF(L8="ja",4,0)+IF(NOT(N8=""),8,0)-IF(NOT(O8=""),4,0)),"")</f>
        <v/>
      </c>
      <c r="R8" s="93"/>
      <c r="S8" s="94"/>
      <c r="T8" s="86" t="str">
        <f>IF(COUNTA(B8:E8,G8:P8,R8:S8)=0,"",IF(OR(COUNTBLANK(B8:E8)&gt;0,COUNTA(G8,I8,K8,N8)&lt;1,AND(ISBLANK(G8),NOT(ISBLANK(H8))),AND(ISBLANK(I8),NOT(ISBLANK(J8))),AND(ISBLANK(K8),NOT(ISBLANK(M8))),AND(ISBLANK(N8),NOT(ISBLANK(P8))),COUNTA(R8:S8)=1),"ERROR","OKAY"))</f>
        <v/>
      </c>
      <c r="U8" s="87">
        <f>IF(V8*15=0,15,V8*15)</f>
        <v>15</v>
      </c>
      <c r="V8" s="43">
        <f>COUNTA(G8,I8,K8,N8)</f>
        <v>0</v>
      </c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</row>
    <row r="9" spans="1:244" ht="18" customHeight="1" x14ac:dyDescent="0.2">
      <c r="A9" s="12" t="str">
        <f>IF(ISBLANK(B9)=FALSE,COUNT(A8)+1,"")</f>
        <v/>
      </c>
      <c r="B9" s="13"/>
      <c r="C9" s="13"/>
      <c r="D9" s="14"/>
      <c r="E9" s="15"/>
      <c r="F9" s="8" t="str">
        <f>IF(ISBLANK(E9)=FALSE,DATEDIF(E9,'Intern Wettkampfdaten'!$B$3,"Y"),"")</f>
        <v/>
      </c>
      <c r="G9" s="23"/>
      <c r="H9" s="56"/>
      <c r="I9" s="70"/>
      <c r="J9" s="56"/>
      <c r="K9" s="56"/>
      <c r="L9" s="56"/>
      <c r="M9" s="56"/>
      <c r="N9" s="23"/>
      <c r="O9" s="23"/>
      <c r="P9" s="56"/>
      <c r="Q9" s="81" t="str">
        <f t="shared" ref="Q9:Q57" si="0">IF(AND(NOT(B9=""),NOT(S9="ja")),(IF(G9="ja",15,0)+IF(NOT(I9=""),12,0)+IF(NOT(K9=""),8,0)-IF(L9="ja",4,0)+IF(NOT(N9=""),8,0)-IF(NOT(O9=""),4,0)),"")</f>
        <v/>
      </c>
      <c r="R9" s="93"/>
      <c r="S9" s="94"/>
      <c r="T9" s="86" t="str">
        <f t="shared" ref="T9:T57" si="1">IF(COUNTA(B9:E9,G9:P9,R9:S9)=0,"",IF(OR(COUNTBLANK(B9:E9)&gt;0,COUNTA(G9,I9,K9,N9)&lt;1,AND(ISBLANK(G9),NOT(ISBLANK(H9))),AND(ISBLANK(I9),NOT(ISBLANK(J9))),AND(ISBLANK(K9),NOT(ISBLANK(M9))),AND(ISBLANK(N9),NOT(ISBLANK(P9))),COUNTA(R9:S9)=1),"ERROR","OKAY"))</f>
        <v/>
      </c>
      <c r="U9" s="87">
        <f t="shared" ref="U9:U57" si="2">IF(V9*15=0,15,V9*15)</f>
        <v>15</v>
      </c>
      <c r="V9" s="43">
        <f t="shared" ref="V9:V57" si="3">COUNTA(G9,I9,K9,N9)</f>
        <v>0</v>
      </c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</row>
    <row r="10" spans="1:244" ht="18" customHeight="1" x14ac:dyDescent="0.2">
      <c r="A10" s="12" t="str">
        <f>IF(ISBLANK(B10)=FALSE,COUNT(A$8:A9)+1,"")</f>
        <v/>
      </c>
      <c r="B10" s="16"/>
      <c r="C10" s="19"/>
      <c r="D10" s="17"/>
      <c r="E10" s="18"/>
      <c r="F10" s="8" t="str">
        <f>IF(ISBLANK(E10)=FALSE,DATEDIF(E10,'Intern Wettkampfdaten'!$B$3,"Y"),"")</f>
        <v/>
      </c>
      <c r="G10" s="23"/>
      <c r="H10" s="56"/>
      <c r="I10" s="70"/>
      <c r="J10" s="56"/>
      <c r="K10" s="56"/>
      <c r="L10" s="56"/>
      <c r="M10" s="56"/>
      <c r="N10" s="23"/>
      <c r="O10" s="23"/>
      <c r="P10" s="56"/>
      <c r="Q10" s="81" t="str">
        <f t="shared" si="0"/>
        <v/>
      </c>
      <c r="R10" s="93"/>
      <c r="S10" s="94"/>
      <c r="T10" s="86" t="str">
        <f t="shared" si="1"/>
        <v/>
      </c>
      <c r="U10" s="87">
        <f t="shared" si="2"/>
        <v>15</v>
      </c>
      <c r="V10" s="43">
        <f t="shared" si="3"/>
        <v>0</v>
      </c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</row>
    <row r="11" spans="1:244" ht="18" customHeight="1" x14ac:dyDescent="0.2">
      <c r="A11" s="12" t="str">
        <f>IF(ISBLANK(B11)=FALSE,COUNT(A$8:A10)+1,"")</f>
        <v/>
      </c>
      <c r="B11" s="16"/>
      <c r="C11" s="19"/>
      <c r="D11" s="17"/>
      <c r="E11" s="18"/>
      <c r="F11" s="8" t="str">
        <f>IF(ISBLANK(E11)=FALSE,DATEDIF(E11,'Intern Wettkampfdaten'!$B$3,"Y"),"")</f>
        <v/>
      </c>
      <c r="G11" s="23"/>
      <c r="H11" s="56"/>
      <c r="I11" s="70"/>
      <c r="J11" s="56"/>
      <c r="K11" s="56"/>
      <c r="L11" s="56"/>
      <c r="M11" s="56"/>
      <c r="N11" s="23"/>
      <c r="O11" s="23"/>
      <c r="P11" s="56"/>
      <c r="Q11" s="81" t="str">
        <f t="shared" si="0"/>
        <v/>
      </c>
      <c r="R11" s="93"/>
      <c r="S11" s="94"/>
      <c r="T11" s="86" t="str">
        <f t="shared" si="1"/>
        <v/>
      </c>
      <c r="U11" s="87">
        <f t="shared" si="2"/>
        <v>15</v>
      </c>
      <c r="V11" s="43">
        <f t="shared" si="3"/>
        <v>0</v>
      </c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</row>
    <row r="12" spans="1:244" ht="18" customHeight="1" x14ac:dyDescent="0.2">
      <c r="A12" s="12" t="str">
        <f>IF(ISBLANK(B12)=FALSE,COUNT(A$8:A11)+1,"")</f>
        <v/>
      </c>
      <c r="B12" s="16"/>
      <c r="C12" s="19"/>
      <c r="D12" s="17"/>
      <c r="E12" s="18"/>
      <c r="F12" s="8" t="str">
        <f>IF(ISBLANK(E12)=FALSE,DATEDIF(E12,'Intern Wettkampfdaten'!$B$3,"Y"),"")</f>
        <v/>
      </c>
      <c r="G12" s="23"/>
      <c r="H12" s="56"/>
      <c r="I12" s="70"/>
      <c r="J12" s="56"/>
      <c r="K12" s="56"/>
      <c r="L12" s="56"/>
      <c r="M12" s="56"/>
      <c r="N12" s="23"/>
      <c r="O12" s="23"/>
      <c r="P12" s="56"/>
      <c r="Q12" s="81" t="str">
        <f t="shared" si="0"/>
        <v/>
      </c>
      <c r="R12" s="93"/>
      <c r="S12" s="94"/>
      <c r="T12" s="86" t="str">
        <f t="shared" si="1"/>
        <v/>
      </c>
      <c r="U12" s="87">
        <f t="shared" si="2"/>
        <v>15</v>
      </c>
      <c r="V12" s="43">
        <f t="shared" si="3"/>
        <v>0</v>
      </c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  <c r="FQ12" s="43"/>
      <c r="FR12" s="43"/>
      <c r="FS12" s="43"/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  <c r="HK12" s="43"/>
      <c r="HL12" s="43"/>
      <c r="HM12" s="43"/>
      <c r="HN12" s="43"/>
      <c r="HO12" s="43"/>
      <c r="HP12" s="43"/>
      <c r="HQ12" s="43"/>
      <c r="HR12" s="43"/>
      <c r="HS12" s="43"/>
      <c r="HT12" s="43"/>
      <c r="HU12" s="43"/>
      <c r="HV12" s="43"/>
      <c r="HW12" s="43"/>
      <c r="HX12" s="43"/>
      <c r="HY12" s="43"/>
      <c r="HZ12" s="43"/>
      <c r="IA12" s="43"/>
      <c r="IB12" s="43"/>
      <c r="IC12" s="43"/>
      <c r="ID12" s="43"/>
      <c r="IE12" s="43"/>
      <c r="IF12" s="43"/>
      <c r="IG12" s="43"/>
      <c r="IH12" s="43"/>
      <c r="II12" s="43"/>
      <c r="IJ12" s="43"/>
    </row>
    <row r="13" spans="1:244" ht="18" customHeight="1" x14ac:dyDescent="0.2">
      <c r="A13" s="12" t="str">
        <f>IF(ISBLANK(B13)=FALSE,COUNT(A$8:A12)+1,"")</f>
        <v/>
      </c>
      <c r="B13" s="16"/>
      <c r="C13" s="19"/>
      <c r="D13" s="17"/>
      <c r="E13" s="18"/>
      <c r="F13" s="8" t="str">
        <f>IF(ISBLANK(E13)=FALSE,DATEDIF(E13,'Intern Wettkampfdaten'!$B$3,"Y"),"")</f>
        <v/>
      </c>
      <c r="G13" s="23"/>
      <c r="H13" s="56"/>
      <c r="I13" s="70"/>
      <c r="J13" s="56"/>
      <c r="K13" s="56"/>
      <c r="L13" s="56"/>
      <c r="M13" s="56"/>
      <c r="N13" s="23"/>
      <c r="O13" s="23"/>
      <c r="P13" s="56"/>
      <c r="Q13" s="81" t="str">
        <f t="shared" si="0"/>
        <v/>
      </c>
      <c r="R13" s="93"/>
      <c r="S13" s="94"/>
      <c r="T13" s="86" t="str">
        <f t="shared" si="1"/>
        <v/>
      </c>
      <c r="U13" s="87">
        <f t="shared" si="2"/>
        <v>15</v>
      </c>
      <c r="V13" s="43">
        <f t="shared" si="3"/>
        <v>0</v>
      </c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3"/>
      <c r="FJ13" s="43"/>
      <c r="FK13" s="43"/>
      <c r="FL13" s="43"/>
      <c r="FM13" s="43"/>
      <c r="FN13" s="43"/>
      <c r="FO13" s="43"/>
      <c r="FP13" s="43"/>
      <c r="FQ13" s="43"/>
      <c r="FR13" s="43"/>
      <c r="FS13" s="43"/>
      <c r="FT13" s="43"/>
      <c r="FU13" s="43"/>
      <c r="FV13" s="43"/>
      <c r="FW13" s="43"/>
      <c r="FX13" s="43"/>
      <c r="FY13" s="43"/>
      <c r="FZ13" s="43"/>
      <c r="GA13" s="43"/>
      <c r="GB13" s="43"/>
      <c r="GC13" s="43"/>
      <c r="GD13" s="43"/>
      <c r="GE13" s="43"/>
      <c r="GF13" s="43"/>
      <c r="GG13" s="43"/>
      <c r="GH13" s="43"/>
      <c r="GI13" s="43"/>
      <c r="GJ13" s="43"/>
      <c r="GK13" s="43"/>
      <c r="GL13" s="43"/>
      <c r="GM13" s="43"/>
      <c r="GN13" s="43"/>
      <c r="GO13" s="43"/>
      <c r="GP13" s="43"/>
      <c r="GQ13" s="43"/>
      <c r="GR13" s="43"/>
      <c r="GS13" s="43"/>
      <c r="GT13" s="43"/>
      <c r="GU13" s="43"/>
      <c r="GV13" s="43"/>
      <c r="GW13" s="43"/>
      <c r="GX13" s="43"/>
      <c r="GY13" s="43"/>
      <c r="GZ13" s="43"/>
      <c r="HA13" s="43"/>
      <c r="HB13" s="43"/>
      <c r="HC13" s="43"/>
      <c r="HD13" s="43"/>
      <c r="HE13" s="43"/>
      <c r="HF13" s="43"/>
      <c r="HG13" s="43"/>
      <c r="HH13" s="43"/>
      <c r="HI13" s="43"/>
      <c r="HJ13" s="43"/>
      <c r="HK13" s="43"/>
      <c r="HL13" s="43"/>
      <c r="HM13" s="43"/>
      <c r="HN13" s="43"/>
      <c r="HO13" s="43"/>
      <c r="HP13" s="43"/>
      <c r="HQ13" s="43"/>
      <c r="HR13" s="43"/>
      <c r="HS13" s="43"/>
      <c r="HT13" s="43"/>
      <c r="HU13" s="43"/>
      <c r="HV13" s="43"/>
      <c r="HW13" s="43"/>
      <c r="HX13" s="43"/>
      <c r="HY13" s="43"/>
      <c r="HZ13" s="43"/>
      <c r="IA13" s="43"/>
      <c r="IB13" s="43"/>
      <c r="IC13" s="43"/>
      <c r="ID13" s="43"/>
      <c r="IE13" s="43"/>
      <c r="IF13" s="43"/>
      <c r="IG13" s="43"/>
      <c r="IH13" s="43"/>
      <c r="II13" s="43"/>
      <c r="IJ13" s="43"/>
    </row>
    <row r="14" spans="1:244" ht="18" customHeight="1" x14ac:dyDescent="0.2">
      <c r="A14" s="12" t="str">
        <f>IF(ISBLANK(B14)=FALSE,COUNT(A$8:A13)+1,"")</f>
        <v/>
      </c>
      <c r="B14" s="16"/>
      <c r="C14" s="19"/>
      <c r="D14" s="17"/>
      <c r="E14" s="18"/>
      <c r="F14" s="8" t="str">
        <f>IF(ISBLANK(E14)=FALSE,DATEDIF(E14,'Intern Wettkampfdaten'!$B$3,"Y"),"")</f>
        <v/>
      </c>
      <c r="G14" s="23"/>
      <c r="H14" s="56"/>
      <c r="I14" s="70"/>
      <c r="J14" s="56"/>
      <c r="K14" s="56"/>
      <c r="L14" s="56"/>
      <c r="M14" s="56"/>
      <c r="N14" s="23"/>
      <c r="O14" s="23"/>
      <c r="P14" s="56"/>
      <c r="Q14" s="81" t="str">
        <f t="shared" si="0"/>
        <v/>
      </c>
      <c r="R14" s="93"/>
      <c r="S14" s="94"/>
      <c r="T14" s="86" t="str">
        <f t="shared" si="1"/>
        <v/>
      </c>
      <c r="U14" s="87">
        <f t="shared" si="2"/>
        <v>15</v>
      </c>
      <c r="V14" s="43">
        <f t="shared" si="3"/>
        <v>0</v>
      </c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  <c r="GA14" s="43"/>
      <c r="GB14" s="43"/>
      <c r="GC14" s="43"/>
      <c r="GD14" s="43"/>
      <c r="GE14" s="43"/>
      <c r="GF14" s="43"/>
      <c r="GG14" s="43"/>
      <c r="GH14" s="43"/>
      <c r="GI14" s="43"/>
      <c r="GJ14" s="43"/>
      <c r="GK14" s="43"/>
      <c r="GL14" s="43"/>
      <c r="GM14" s="43"/>
      <c r="GN14" s="43"/>
      <c r="GO14" s="43"/>
      <c r="GP14" s="43"/>
      <c r="GQ14" s="43"/>
      <c r="GR14" s="43"/>
      <c r="GS14" s="43"/>
      <c r="GT14" s="43"/>
      <c r="GU14" s="43"/>
      <c r="GV14" s="43"/>
      <c r="GW14" s="43"/>
      <c r="GX14" s="43"/>
      <c r="GY14" s="43"/>
      <c r="GZ14" s="43"/>
      <c r="HA14" s="43"/>
      <c r="HB14" s="43"/>
      <c r="HC14" s="43"/>
      <c r="HD14" s="43"/>
      <c r="HE14" s="43"/>
      <c r="HF14" s="43"/>
      <c r="HG14" s="43"/>
      <c r="HH14" s="43"/>
      <c r="HI14" s="43"/>
      <c r="HJ14" s="43"/>
      <c r="HK14" s="43"/>
      <c r="HL14" s="43"/>
      <c r="HM14" s="43"/>
      <c r="HN14" s="43"/>
      <c r="HO14" s="43"/>
      <c r="HP14" s="43"/>
      <c r="HQ14" s="43"/>
      <c r="HR14" s="43"/>
      <c r="HS14" s="43"/>
      <c r="HT14" s="43"/>
      <c r="HU14" s="43"/>
      <c r="HV14" s="43"/>
      <c r="HW14" s="43"/>
      <c r="HX14" s="43"/>
      <c r="HY14" s="43"/>
      <c r="HZ14" s="43"/>
      <c r="IA14" s="43"/>
      <c r="IB14" s="43"/>
      <c r="IC14" s="43"/>
      <c r="ID14" s="43"/>
      <c r="IE14" s="43"/>
      <c r="IF14" s="43"/>
      <c r="IG14" s="43"/>
      <c r="IH14" s="43"/>
      <c r="II14" s="43"/>
      <c r="IJ14" s="43"/>
    </row>
    <row r="15" spans="1:244" ht="18" customHeight="1" x14ac:dyDescent="0.2">
      <c r="A15" s="12" t="str">
        <f>IF(ISBLANK(B15)=FALSE,COUNT(A$8:A14)+1,"")</f>
        <v/>
      </c>
      <c r="B15" s="16"/>
      <c r="C15" s="19"/>
      <c r="D15" s="17"/>
      <c r="E15" s="18"/>
      <c r="F15" s="8" t="str">
        <f>IF(ISBLANK(E15)=FALSE,DATEDIF(E15,'Intern Wettkampfdaten'!$B$3,"Y"),"")</f>
        <v/>
      </c>
      <c r="G15" s="23"/>
      <c r="H15" s="56"/>
      <c r="I15" s="70"/>
      <c r="J15" s="56"/>
      <c r="K15" s="56"/>
      <c r="L15" s="56"/>
      <c r="M15" s="56"/>
      <c r="N15" s="23"/>
      <c r="O15" s="23"/>
      <c r="P15" s="56"/>
      <c r="Q15" s="81" t="str">
        <f t="shared" si="0"/>
        <v/>
      </c>
      <c r="R15" s="93"/>
      <c r="S15" s="94"/>
      <c r="T15" s="86" t="str">
        <f t="shared" si="1"/>
        <v/>
      </c>
      <c r="U15" s="87">
        <f t="shared" si="2"/>
        <v>15</v>
      </c>
      <c r="V15" s="43">
        <f t="shared" si="3"/>
        <v>0</v>
      </c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3"/>
      <c r="FJ15" s="43"/>
      <c r="FK15" s="43"/>
      <c r="FL15" s="43"/>
      <c r="FM15" s="43"/>
      <c r="FN15" s="43"/>
      <c r="FO15" s="43"/>
      <c r="FP15" s="43"/>
      <c r="FQ15" s="43"/>
      <c r="FR15" s="43"/>
      <c r="FS15" s="43"/>
      <c r="FT15" s="43"/>
      <c r="FU15" s="43"/>
      <c r="FV15" s="43"/>
      <c r="FW15" s="43"/>
      <c r="FX15" s="43"/>
      <c r="FY15" s="43"/>
      <c r="FZ15" s="43"/>
      <c r="GA15" s="43"/>
      <c r="GB15" s="43"/>
      <c r="GC15" s="43"/>
      <c r="GD15" s="43"/>
      <c r="GE15" s="43"/>
      <c r="GF15" s="43"/>
      <c r="GG15" s="43"/>
      <c r="GH15" s="43"/>
      <c r="GI15" s="43"/>
      <c r="GJ15" s="43"/>
      <c r="GK15" s="43"/>
      <c r="GL15" s="43"/>
      <c r="GM15" s="43"/>
      <c r="GN15" s="43"/>
      <c r="GO15" s="43"/>
      <c r="GP15" s="43"/>
      <c r="GQ15" s="43"/>
      <c r="GR15" s="43"/>
      <c r="GS15" s="43"/>
      <c r="GT15" s="43"/>
      <c r="GU15" s="43"/>
      <c r="GV15" s="43"/>
      <c r="GW15" s="43"/>
      <c r="GX15" s="43"/>
      <c r="GY15" s="43"/>
      <c r="GZ15" s="43"/>
      <c r="HA15" s="43"/>
      <c r="HB15" s="43"/>
      <c r="HC15" s="43"/>
      <c r="HD15" s="43"/>
      <c r="HE15" s="43"/>
      <c r="HF15" s="43"/>
      <c r="HG15" s="43"/>
      <c r="HH15" s="43"/>
      <c r="HI15" s="43"/>
      <c r="HJ15" s="43"/>
      <c r="HK15" s="43"/>
      <c r="HL15" s="43"/>
      <c r="HM15" s="43"/>
      <c r="HN15" s="43"/>
      <c r="HO15" s="43"/>
      <c r="HP15" s="43"/>
      <c r="HQ15" s="43"/>
      <c r="HR15" s="43"/>
      <c r="HS15" s="43"/>
      <c r="HT15" s="43"/>
      <c r="HU15" s="43"/>
      <c r="HV15" s="43"/>
      <c r="HW15" s="43"/>
      <c r="HX15" s="43"/>
      <c r="HY15" s="43"/>
      <c r="HZ15" s="43"/>
      <c r="IA15" s="43"/>
      <c r="IB15" s="43"/>
      <c r="IC15" s="43"/>
      <c r="ID15" s="43"/>
      <c r="IE15" s="43"/>
      <c r="IF15" s="43"/>
      <c r="IG15" s="43"/>
      <c r="IH15" s="43"/>
      <c r="II15" s="43"/>
      <c r="IJ15" s="43"/>
    </row>
    <row r="16" spans="1:244" ht="18" customHeight="1" x14ac:dyDescent="0.2">
      <c r="A16" s="12" t="str">
        <f>IF(ISBLANK(B16)=FALSE,COUNT(A$8:A15)+1,"")</f>
        <v/>
      </c>
      <c r="B16" s="16"/>
      <c r="C16" s="19"/>
      <c r="D16" s="17"/>
      <c r="E16" s="18"/>
      <c r="F16" s="8" t="str">
        <f>IF(ISBLANK(E16)=FALSE,DATEDIF(E16,'Intern Wettkampfdaten'!$B$3,"Y"),"")</f>
        <v/>
      </c>
      <c r="G16" s="23"/>
      <c r="H16" s="56"/>
      <c r="I16" s="70"/>
      <c r="J16" s="56"/>
      <c r="K16" s="56"/>
      <c r="L16" s="56"/>
      <c r="M16" s="56"/>
      <c r="N16" s="23"/>
      <c r="O16" s="23"/>
      <c r="P16" s="56"/>
      <c r="Q16" s="81" t="str">
        <f t="shared" si="0"/>
        <v/>
      </c>
      <c r="R16" s="93"/>
      <c r="S16" s="94"/>
      <c r="T16" s="86" t="str">
        <f t="shared" si="1"/>
        <v/>
      </c>
      <c r="U16" s="87">
        <f t="shared" si="2"/>
        <v>15</v>
      </c>
      <c r="V16" s="43">
        <f t="shared" si="3"/>
        <v>0</v>
      </c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3"/>
      <c r="FJ16" s="43"/>
      <c r="FK16" s="43"/>
      <c r="FL16" s="43"/>
      <c r="FM16" s="43"/>
      <c r="FN16" s="43"/>
      <c r="FO16" s="43"/>
      <c r="FP16" s="43"/>
      <c r="FQ16" s="43"/>
      <c r="FR16" s="43"/>
      <c r="FS16" s="43"/>
      <c r="FT16" s="43"/>
      <c r="FU16" s="43"/>
      <c r="FV16" s="43"/>
      <c r="FW16" s="43"/>
      <c r="FX16" s="43"/>
      <c r="FY16" s="43"/>
      <c r="FZ16" s="43"/>
      <c r="GA16" s="43"/>
      <c r="GB16" s="43"/>
      <c r="GC16" s="43"/>
      <c r="GD16" s="43"/>
      <c r="GE16" s="43"/>
      <c r="GF16" s="43"/>
      <c r="GG16" s="43"/>
      <c r="GH16" s="43"/>
      <c r="GI16" s="43"/>
      <c r="GJ16" s="43"/>
      <c r="GK16" s="43"/>
      <c r="GL16" s="43"/>
      <c r="GM16" s="43"/>
      <c r="GN16" s="43"/>
      <c r="GO16" s="43"/>
      <c r="GP16" s="43"/>
      <c r="GQ16" s="43"/>
      <c r="GR16" s="43"/>
      <c r="GS16" s="43"/>
      <c r="GT16" s="43"/>
      <c r="GU16" s="43"/>
      <c r="GV16" s="43"/>
      <c r="GW16" s="43"/>
      <c r="GX16" s="43"/>
      <c r="GY16" s="43"/>
      <c r="GZ16" s="43"/>
      <c r="HA16" s="43"/>
      <c r="HB16" s="43"/>
      <c r="HC16" s="43"/>
      <c r="HD16" s="43"/>
      <c r="HE16" s="43"/>
      <c r="HF16" s="43"/>
      <c r="HG16" s="43"/>
      <c r="HH16" s="43"/>
      <c r="HI16" s="43"/>
      <c r="HJ16" s="43"/>
      <c r="HK16" s="43"/>
      <c r="HL16" s="43"/>
      <c r="HM16" s="43"/>
      <c r="HN16" s="43"/>
      <c r="HO16" s="43"/>
      <c r="HP16" s="43"/>
      <c r="HQ16" s="43"/>
      <c r="HR16" s="43"/>
      <c r="HS16" s="43"/>
      <c r="HT16" s="43"/>
      <c r="HU16" s="43"/>
      <c r="HV16" s="43"/>
      <c r="HW16" s="43"/>
      <c r="HX16" s="43"/>
      <c r="HY16" s="43"/>
      <c r="HZ16" s="43"/>
      <c r="IA16" s="43"/>
      <c r="IB16" s="43"/>
      <c r="IC16" s="43"/>
      <c r="ID16" s="43"/>
      <c r="IE16" s="43"/>
      <c r="IF16" s="43"/>
      <c r="IG16" s="43"/>
      <c r="IH16" s="43"/>
      <c r="II16" s="43"/>
      <c r="IJ16" s="43"/>
    </row>
    <row r="17" spans="1:244" ht="18" customHeight="1" x14ac:dyDescent="0.2">
      <c r="A17" s="12" t="str">
        <f>IF(ISBLANK(B17)=FALSE,COUNT(A$8:A16)+1,"")</f>
        <v/>
      </c>
      <c r="B17" s="16"/>
      <c r="C17" s="19"/>
      <c r="D17" s="17"/>
      <c r="E17" s="18"/>
      <c r="F17" s="8" t="str">
        <f>IF(ISBLANK(E17)=FALSE,DATEDIF(E17,'Intern Wettkampfdaten'!$B$3,"Y"),"")</f>
        <v/>
      </c>
      <c r="G17" s="23"/>
      <c r="H17" s="56"/>
      <c r="I17" s="70"/>
      <c r="J17" s="56"/>
      <c r="K17" s="56"/>
      <c r="L17" s="56"/>
      <c r="M17" s="56"/>
      <c r="N17" s="23"/>
      <c r="O17" s="23"/>
      <c r="P17" s="56"/>
      <c r="Q17" s="81" t="str">
        <f t="shared" si="0"/>
        <v/>
      </c>
      <c r="R17" s="93"/>
      <c r="S17" s="94"/>
      <c r="T17" s="86" t="str">
        <f t="shared" si="1"/>
        <v/>
      </c>
      <c r="U17" s="87">
        <f t="shared" si="2"/>
        <v>15</v>
      </c>
      <c r="V17" s="43">
        <f t="shared" si="3"/>
        <v>0</v>
      </c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3"/>
      <c r="FK17" s="43"/>
      <c r="FL17" s="43"/>
      <c r="FM17" s="43"/>
      <c r="FN17" s="43"/>
      <c r="FO17" s="43"/>
      <c r="FP17" s="43"/>
      <c r="FQ17" s="43"/>
      <c r="FR17" s="43"/>
      <c r="FS17" s="43"/>
      <c r="FT17" s="43"/>
      <c r="FU17" s="43"/>
      <c r="FV17" s="43"/>
      <c r="FW17" s="43"/>
      <c r="FX17" s="43"/>
      <c r="FY17" s="43"/>
      <c r="FZ17" s="43"/>
      <c r="GA17" s="43"/>
      <c r="GB17" s="43"/>
      <c r="GC17" s="43"/>
      <c r="GD17" s="43"/>
      <c r="GE17" s="43"/>
      <c r="GF17" s="43"/>
      <c r="GG17" s="43"/>
      <c r="GH17" s="43"/>
      <c r="GI17" s="43"/>
      <c r="GJ17" s="43"/>
      <c r="GK17" s="43"/>
      <c r="GL17" s="43"/>
      <c r="GM17" s="43"/>
      <c r="GN17" s="43"/>
      <c r="GO17" s="43"/>
      <c r="GP17" s="43"/>
      <c r="GQ17" s="43"/>
      <c r="GR17" s="43"/>
      <c r="GS17" s="43"/>
      <c r="GT17" s="43"/>
      <c r="GU17" s="43"/>
      <c r="GV17" s="43"/>
      <c r="GW17" s="43"/>
      <c r="GX17" s="43"/>
      <c r="GY17" s="43"/>
      <c r="GZ17" s="43"/>
      <c r="HA17" s="43"/>
      <c r="HB17" s="43"/>
      <c r="HC17" s="43"/>
      <c r="HD17" s="43"/>
      <c r="HE17" s="43"/>
      <c r="HF17" s="43"/>
      <c r="HG17" s="43"/>
      <c r="HH17" s="43"/>
      <c r="HI17" s="43"/>
      <c r="HJ17" s="43"/>
      <c r="HK17" s="43"/>
      <c r="HL17" s="43"/>
      <c r="HM17" s="43"/>
      <c r="HN17" s="43"/>
      <c r="HO17" s="43"/>
      <c r="HP17" s="43"/>
      <c r="HQ17" s="43"/>
      <c r="HR17" s="43"/>
      <c r="HS17" s="43"/>
      <c r="HT17" s="43"/>
      <c r="HU17" s="43"/>
      <c r="HV17" s="43"/>
      <c r="HW17" s="43"/>
      <c r="HX17" s="43"/>
      <c r="HY17" s="43"/>
      <c r="HZ17" s="43"/>
      <c r="IA17" s="43"/>
      <c r="IB17" s="43"/>
      <c r="IC17" s="43"/>
      <c r="ID17" s="43"/>
      <c r="IE17" s="43"/>
      <c r="IF17" s="43"/>
      <c r="IG17" s="43"/>
      <c r="IH17" s="43"/>
      <c r="II17" s="43"/>
      <c r="IJ17" s="43"/>
    </row>
    <row r="18" spans="1:244" ht="18" customHeight="1" x14ac:dyDescent="0.2">
      <c r="A18" s="12" t="str">
        <f>IF(ISBLANK(B18)=FALSE,COUNT(A$8:A17)+1,"")</f>
        <v/>
      </c>
      <c r="B18" s="16"/>
      <c r="C18" s="16"/>
      <c r="D18" s="17"/>
      <c r="E18" s="18"/>
      <c r="F18" s="8" t="str">
        <f>IF(ISBLANK(E18)=FALSE,DATEDIF(E18,'Intern Wettkampfdaten'!$B$3,"Y"),"")</f>
        <v/>
      </c>
      <c r="G18" s="23"/>
      <c r="H18" s="56"/>
      <c r="I18" s="70"/>
      <c r="J18" s="56"/>
      <c r="K18" s="56"/>
      <c r="L18" s="56"/>
      <c r="M18" s="56"/>
      <c r="N18" s="23"/>
      <c r="O18" s="23"/>
      <c r="P18" s="56"/>
      <c r="Q18" s="81" t="str">
        <f t="shared" si="0"/>
        <v/>
      </c>
      <c r="R18" s="93"/>
      <c r="S18" s="94"/>
      <c r="T18" s="86" t="str">
        <f t="shared" si="1"/>
        <v/>
      </c>
      <c r="U18" s="87">
        <f t="shared" si="2"/>
        <v>15</v>
      </c>
      <c r="V18" s="43">
        <f t="shared" si="3"/>
        <v>0</v>
      </c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  <c r="DN18" s="43"/>
      <c r="DO18" s="43"/>
      <c r="DP18" s="43"/>
      <c r="DQ18" s="43"/>
      <c r="DR18" s="43"/>
      <c r="DS18" s="43"/>
      <c r="DT18" s="43"/>
      <c r="DU18" s="43"/>
      <c r="DV18" s="43"/>
      <c r="DW18" s="43"/>
      <c r="DX18" s="43"/>
      <c r="DY18" s="43"/>
      <c r="DZ18" s="43"/>
      <c r="EA18" s="43"/>
      <c r="EB18" s="43"/>
      <c r="EC18" s="43"/>
      <c r="ED18" s="43"/>
      <c r="EE18" s="43"/>
      <c r="EF18" s="43"/>
      <c r="EG18" s="43"/>
      <c r="EH18" s="43"/>
      <c r="EI18" s="43"/>
      <c r="EJ18" s="43"/>
      <c r="EK18" s="43"/>
      <c r="EL18" s="43"/>
      <c r="EM18" s="43"/>
      <c r="EN18" s="43"/>
      <c r="EO18" s="43"/>
      <c r="EP18" s="43"/>
      <c r="EQ18" s="43"/>
      <c r="ER18" s="43"/>
      <c r="ES18" s="43"/>
      <c r="ET18" s="43"/>
      <c r="EU18" s="43"/>
      <c r="EV18" s="43"/>
      <c r="EW18" s="43"/>
      <c r="EX18" s="43"/>
      <c r="EY18" s="43"/>
      <c r="EZ18" s="43"/>
      <c r="FA18" s="43"/>
      <c r="FB18" s="43"/>
      <c r="FC18" s="43"/>
      <c r="FD18" s="43"/>
      <c r="FE18" s="43"/>
      <c r="FF18" s="43"/>
      <c r="FG18" s="43"/>
      <c r="FH18" s="43"/>
      <c r="FI18" s="43"/>
      <c r="FJ18" s="43"/>
      <c r="FK18" s="43"/>
      <c r="FL18" s="43"/>
      <c r="FM18" s="43"/>
      <c r="FN18" s="43"/>
      <c r="FO18" s="43"/>
      <c r="FP18" s="43"/>
      <c r="FQ18" s="43"/>
      <c r="FR18" s="43"/>
      <c r="FS18" s="43"/>
      <c r="FT18" s="43"/>
      <c r="FU18" s="43"/>
      <c r="FV18" s="43"/>
      <c r="FW18" s="43"/>
      <c r="FX18" s="43"/>
      <c r="FY18" s="43"/>
      <c r="FZ18" s="43"/>
      <c r="GA18" s="43"/>
      <c r="GB18" s="43"/>
      <c r="GC18" s="43"/>
      <c r="GD18" s="43"/>
      <c r="GE18" s="43"/>
      <c r="GF18" s="43"/>
      <c r="GG18" s="43"/>
      <c r="GH18" s="43"/>
      <c r="GI18" s="43"/>
      <c r="GJ18" s="43"/>
      <c r="GK18" s="43"/>
      <c r="GL18" s="43"/>
      <c r="GM18" s="43"/>
      <c r="GN18" s="43"/>
      <c r="GO18" s="43"/>
      <c r="GP18" s="43"/>
      <c r="GQ18" s="43"/>
      <c r="GR18" s="43"/>
      <c r="GS18" s="43"/>
      <c r="GT18" s="43"/>
      <c r="GU18" s="43"/>
      <c r="GV18" s="43"/>
      <c r="GW18" s="43"/>
      <c r="GX18" s="43"/>
      <c r="GY18" s="43"/>
      <c r="GZ18" s="43"/>
      <c r="HA18" s="43"/>
      <c r="HB18" s="43"/>
      <c r="HC18" s="43"/>
      <c r="HD18" s="43"/>
      <c r="HE18" s="43"/>
      <c r="HF18" s="43"/>
      <c r="HG18" s="43"/>
      <c r="HH18" s="43"/>
      <c r="HI18" s="43"/>
      <c r="HJ18" s="43"/>
      <c r="HK18" s="43"/>
      <c r="HL18" s="43"/>
      <c r="HM18" s="43"/>
      <c r="HN18" s="43"/>
      <c r="HO18" s="43"/>
      <c r="HP18" s="43"/>
      <c r="HQ18" s="43"/>
      <c r="HR18" s="43"/>
      <c r="HS18" s="43"/>
      <c r="HT18" s="43"/>
      <c r="HU18" s="43"/>
      <c r="HV18" s="43"/>
      <c r="HW18" s="43"/>
      <c r="HX18" s="43"/>
      <c r="HY18" s="43"/>
      <c r="HZ18" s="43"/>
      <c r="IA18" s="43"/>
      <c r="IB18" s="43"/>
      <c r="IC18" s="43"/>
      <c r="ID18" s="43"/>
      <c r="IE18" s="43"/>
      <c r="IF18" s="43"/>
      <c r="IG18" s="43"/>
      <c r="IH18" s="43"/>
      <c r="II18" s="43"/>
      <c r="IJ18" s="43"/>
    </row>
    <row r="19" spans="1:244" ht="18" customHeight="1" x14ac:dyDescent="0.2">
      <c r="A19" s="12" t="str">
        <f>IF(ISBLANK(B19)=FALSE,COUNT(A$8:A18)+1,"")</f>
        <v/>
      </c>
      <c r="B19" s="16"/>
      <c r="C19" s="16"/>
      <c r="D19" s="17"/>
      <c r="E19" s="18"/>
      <c r="F19" s="8" t="str">
        <f>IF(ISBLANK(E19)=FALSE,DATEDIF(E19,'Intern Wettkampfdaten'!$B$3,"Y"),"")</f>
        <v/>
      </c>
      <c r="G19" s="23"/>
      <c r="H19" s="56"/>
      <c r="I19" s="70"/>
      <c r="J19" s="56"/>
      <c r="K19" s="56"/>
      <c r="L19" s="56"/>
      <c r="M19" s="56"/>
      <c r="N19" s="23"/>
      <c r="O19" s="23"/>
      <c r="P19" s="56"/>
      <c r="Q19" s="81" t="str">
        <f t="shared" si="0"/>
        <v/>
      </c>
      <c r="R19" s="93"/>
      <c r="S19" s="94"/>
      <c r="T19" s="86" t="str">
        <f t="shared" si="1"/>
        <v/>
      </c>
      <c r="U19" s="87">
        <f t="shared" si="2"/>
        <v>15</v>
      </c>
      <c r="V19" s="43">
        <f t="shared" si="3"/>
        <v>0</v>
      </c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/>
      <c r="FF19" s="43"/>
      <c r="FG19" s="43"/>
      <c r="FH19" s="43"/>
      <c r="FI19" s="43"/>
      <c r="FJ19" s="43"/>
      <c r="FK19" s="43"/>
      <c r="FL19" s="43"/>
      <c r="FM19" s="43"/>
      <c r="FN19" s="43"/>
      <c r="FO19" s="43"/>
      <c r="FP19" s="43"/>
      <c r="FQ19" s="43"/>
      <c r="FR19" s="43"/>
      <c r="FS19" s="43"/>
      <c r="FT19" s="43"/>
      <c r="FU19" s="43"/>
      <c r="FV19" s="43"/>
      <c r="FW19" s="43"/>
      <c r="FX19" s="43"/>
      <c r="FY19" s="43"/>
      <c r="FZ19" s="43"/>
      <c r="GA19" s="43"/>
      <c r="GB19" s="43"/>
      <c r="GC19" s="43"/>
      <c r="GD19" s="43"/>
      <c r="GE19" s="43"/>
      <c r="GF19" s="43"/>
      <c r="GG19" s="43"/>
      <c r="GH19" s="43"/>
      <c r="GI19" s="43"/>
      <c r="GJ19" s="43"/>
      <c r="GK19" s="43"/>
      <c r="GL19" s="43"/>
      <c r="GM19" s="43"/>
      <c r="GN19" s="43"/>
      <c r="GO19" s="43"/>
      <c r="GP19" s="43"/>
      <c r="GQ19" s="43"/>
      <c r="GR19" s="43"/>
      <c r="GS19" s="43"/>
      <c r="GT19" s="43"/>
      <c r="GU19" s="43"/>
      <c r="GV19" s="43"/>
      <c r="GW19" s="43"/>
      <c r="GX19" s="43"/>
      <c r="GY19" s="43"/>
      <c r="GZ19" s="43"/>
      <c r="HA19" s="43"/>
      <c r="HB19" s="43"/>
      <c r="HC19" s="43"/>
      <c r="HD19" s="43"/>
      <c r="HE19" s="43"/>
      <c r="HF19" s="43"/>
      <c r="HG19" s="43"/>
      <c r="HH19" s="43"/>
      <c r="HI19" s="43"/>
      <c r="HJ19" s="43"/>
      <c r="HK19" s="43"/>
      <c r="HL19" s="43"/>
      <c r="HM19" s="43"/>
      <c r="HN19" s="43"/>
      <c r="HO19" s="43"/>
      <c r="HP19" s="43"/>
      <c r="HQ19" s="43"/>
      <c r="HR19" s="43"/>
      <c r="HS19" s="43"/>
      <c r="HT19" s="43"/>
      <c r="HU19" s="43"/>
      <c r="HV19" s="43"/>
      <c r="HW19" s="43"/>
      <c r="HX19" s="43"/>
      <c r="HY19" s="43"/>
      <c r="HZ19" s="43"/>
      <c r="IA19" s="43"/>
      <c r="IB19" s="43"/>
      <c r="IC19" s="43"/>
      <c r="ID19" s="43"/>
      <c r="IE19" s="43"/>
      <c r="IF19" s="43"/>
      <c r="IG19" s="43"/>
      <c r="IH19" s="43"/>
      <c r="II19" s="43"/>
      <c r="IJ19" s="43"/>
    </row>
    <row r="20" spans="1:244" ht="18" customHeight="1" x14ac:dyDescent="0.2">
      <c r="A20" s="12" t="str">
        <f>IF(ISBLANK(B20)=FALSE,COUNT(A$8:A19)+1,"")</f>
        <v/>
      </c>
      <c r="B20" s="16"/>
      <c r="C20" s="16"/>
      <c r="D20" s="17"/>
      <c r="E20" s="18"/>
      <c r="F20" s="8" t="str">
        <f>IF(ISBLANK(E20)=FALSE,DATEDIF(E20,'Intern Wettkampfdaten'!$B$3,"Y"),"")</f>
        <v/>
      </c>
      <c r="G20" s="23"/>
      <c r="H20" s="56"/>
      <c r="I20" s="70"/>
      <c r="J20" s="56"/>
      <c r="K20" s="56"/>
      <c r="L20" s="56"/>
      <c r="M20" s="56"/>
      <c r="N20" s="23"/>
      <c r="O20" s="23"/>
      <c r="P20" s="56"/>
      <c r="Q20" s="81" t="str">
        <f t="shared" si="0"/>
        <v/>
      </c>
      <c r="R20" s="93"/>
      <c r="S20" s="94"/>
      <c r="T20" s="86" t="str">
        <f t="shared" si="1"/>
        <v/>
      </c>
      <c r="U20" s="87">
        <f t="shared" si="2"/>
        <v>15</v>
      </c>
      <c r="V20" s="43">
        <f t="shared" si="3"/>
        <v>0</v>
      </c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/>
      <c r="FF20" s="43"/>
      <c r="FG20" s="43"/>
      <c r="FH20" s="43"/>
      <c r="FI20" s="43"/>
      <c r="FJ20" s="43"/>
      <c r="FK20" s="43"/>
      <c r="FL20" s="43"/>
      <c r="FM20" s="43"/>
      <c r="FN20" s="43"/>
      <c r="FO20" s="43"/>
      <c r="FP20" s="43"/>
      <c r="FQ20" s="43"/>
      <c r="FR20" s="43"/>
      <c r="FS20" s="43"/>
      <c r="FT20" s="43"/>
      <c r="FU20" s="43"/>
      <c r="FV20" s="43"/>
      <c r="FW20" s="43"/>
      <c r="FX20" s="43"/>
      <c r="FY20" s="43"/>
      <c r="FZ20" s="43"/>
      <c r="GA20" s="43"/>
      <c r="GB20" s="43"/>
      <c r="GC20" s="43"/>
      <c r="GD20" s="43"/>
      <c r="GE20" s="43"/>
      <c r="GF20" s="43"/>
      <c r="GG20" s="43"/>
      <c r="GH20" s="43"/>
      <c r="GI20" s="43"/>
      <c r="GJ20" s="43"/>
      <c r="GK20" s="43"/>
      <c r="GL20" s="43"/>
      <c r="GM20" s="43"/>
      <c r="GN20" s="43"/>
      <c r="GO20" s="43"/>
      <c r="GP20" s="43"/>
      <c r="GQ20" s="43"/>
      <c r="GR20" s="43"/>
      <c r="GS20" s="43"/>
      <c r="GT20" s="43"/>
      <c r="GU20" s="43"/>
      <c r="GV20" s="43"/>
      <c r="GW20" s="43"/>
      <c r="GX20" s="43"/>
      <c r="GY20" s="43"/>
      <c r="GZ20" s="43"/>
      <c r="HA20" s="43"/>
      <c r="HB20" s="43"/>
      <c r="HC20" s="43"/>
      <c r="HD20" s="43"/>
      <c r="HE20" s="43"/>
      <c r="HF20" s="43"/>
      <c r="HG20" s="43"/>
      <c r="HH20" s="43"/>
      <c r="HI20" s="43"/>
      <c r="HJ20" s="43"/>
      <c r="HK20" s="43"/>
      <c r="HL20" s="43"/>
      <c r="HM20" s="43"/>
      <c r="HN20" s="43"/>
      <c r="HO20" s="43"/>
      <c r="HP20" s="43"/>
      <c r="HQ20" s="43"/>
      <c r="HR20" s="43"/>
      <c r="HS20" s="43"/>
      <c r="HT20" s="43"/>
      <c r="HU20" s="43"/>
      <c r="HV20" s="43"/>
      <c r="HW20" s="43"/>
      <c r="HX20" s="43"/>
      <c r="HY20" s="43"/>
      <c r="HZ20" s="43"/>
      <c r="IA20" s="43"/>
      <c r="IB20" s="43"/>
      <c r="IC20" s="43"/>
      <c r="ID20" s="43"/>
      <c r="IE20" s="43"/>
      <c r="IF20" s="43"/>
      <c r="IG20" s="43"/>
      <c r="IH20" s="43"/>
      <c r="II20" s="43"/>
      <c r="IJ20" s="43"/>
    </row>
    <row r="21" spans="1:244" ht="18" customHeight="1" x14ac:dyDescent="0.2">
      <c r="A21" s="12" t="str">
        <f>IF(ISBLANK(B21)=FALSE,COUNT(A$8:A20)+1,"")</f>
        <v/>
      </c>
      <c r="B21" s="16"/>
      <c r="C21" s="16"/>
      <c r="D21" s="17"/>
      <c r="E21" s="18"/>
      <c r="F21" s="8" t="str">
        <f>IF(ISBLANK(E21)=FALSE,DATEDIF(E21,'Intern Wettkampfdaten'!$B$3,"Y"),"")</f>
        <v/>
      </c>
      <c r="G21" s="23"/>
      <c r="H21" s="56"/>
      <c r="I21" s="70"/>
      <c r="J21" s="56"/>
      <c r="K21" s="56"/>
      <c r="L21" s="56"/>
      <c r="M21" s="56"/>
      <c r="N21" s="23"/>
      <c r="O21" s="23"/>
      <c r="P21" s="56"/>
      <c r="Q21" s="81" t="str">
        <f t="shared" si="0"/>
        <v/>
      </c>
      <c r="R21" s="93"/>
      <c r="S21" s="94"/>
      <c r="T21" s="86" t="str">
        <f t="shared" si="1"/>
        <v/>
      </c>
      <c r="U21" s="87">
        <f t="shared" si="2"/>
        <v>15</v>
      </c>
      <c r="V21" s="43">
        <f t="shared" si="3"/>
        <v>0</v>
      </c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3"/>
      <c r="FI21" s="43"/>
      <c r="FJ21" s="43"/>
      <c r="FK21" s="43"/>
      <c r="FL21" s="43"/>
      <c r="FM21" s="43"/>
      <c r="FN21" s="43"/>
      <c r="FO21" s="43"/>
      <c r="FP21" s="43"/>
      <c r="FQ21" s="43"/>
      <c r="FR21" s="43"/>
      <c r="FS21" s="43"/>
      <c r="FT21" s="43"/>
      <c r="FU21" s="43"/>
      <c r="FV21" s="43"/>
      <c r="FW21" s="43"/>
      <c r="FX21" s="43"/>
      <c r="FY21" s="43"/>
      <c r="FZ21" s="43"/>
      <c r="GA21" s="43"/>
      <c r="GB21" s="43"/>
      <c r="GC21" s="43"/>
      <c r="GD21" s="43"/>
      <c r="GE21" s="43"/>
      <c r="GF21" s="43"/>
      <c r="GG21" s="43"/>
      <c r="GH21" s="43"/>
      <c r="GI21" s="43"/>
      <c r="GJ21" s="43"/>
      <c r="GK21" s="43"/>
      <c r="GL21" s="43"/>
      <c r="GM21" s="43"/>
      <c r="GN21" s="43"/>
      <c r="GO21" s="43"/>
      <c r="GP21" s="43"/>
      <c r="GQ21" s="43"/>
      <c r="GR21" s="43"/>
      <c r="GS21" s="43"/>
      <c r="GT21" s="43"/>
      <c r="GU21" s="43"/>
      <c r="GV21" s="43"/>
      <c r="GW21" s="43"/>
      <c r="GX21" s="43"/>
      <c r="GY21" s="43"/>
      <c r="GZ21" s="43"/>
      <c r="HA21" s="43"/>
      <c r="HB21" s="43"/>
      <c r="HC21" s="43"/>
      <c r="HD21" s="43"/>
      <c r="HE21" s="43"/>
      <c r="HF21" s="43"/>
      <c r="HG21" s="43"/>
      <c r="HH21" s="43"/>
      <c r="HI21" s="43"/>
      <c r="HJ21" s="43"/>
      <c r="HK21" s="43"/>
      <c r="HL21" s="43"/>
      <c r="HM21" s="43"/>
      <c r="HN21" s="43"/>
      <c r="HO21" s="43"/>
      <c r="HP21" s="43"/>
      <c r="HQ21" s="43"/>
      <c r="HR21" s="43"/>
      <c r="HS21" s="43"/>
      <c r="HT21" s="43"/>
      <c r="HU21" s="43"/>
      <c r="HV21" s="43"/>
      <c r="HW21" s="43"/>
      <c r="HX21" s="43"/>
      <c r="HY21" s="43"/>
      <c r="HZ21" s="43"/>
      <c r="IA21" s="43"/>
      <c r="IB21" s="43"/>
      <c r="IC21" s="43"/>
      <c r="ID21" s="43"/>
      <c r="IE21" s="43"/>
      <c r="IF21" s="43"/>
      <c r="IG21" s="43"/>
      <c r="IH21" s="43"/>
      <c r="II21" s="43"/>
      <c r="IJ21" s="43"/>
    </row>
    <row r="22" spans="1:244" ht="18" customHeight="1" x14ac:dyDescent="0.2">
      <c r="A22" s="12" t="str">
        <f>IF(ISBLANK(B22)=FALSE,COUNT(A$8:A21)+1,"")</f>
        <v/>
      </c>
      <c r="B22" s="16"/>
      <c r="C22" s="16"/>
      <c r="D22" s="17"/>
      <c r="E22" s="18"/>
      <c r="F22" s="8" t="str">
        <f>IF(ISBLANK(E22)=FALSE,DATEDIF(E22,'Intern Wettkampfdaten'!$B$3,"Y"),"")</f>
        <v/>
      </c>
      <c r="G22" s="23"/>
      <c r="H22" s="56"/>
      <c r="I22" s="70"/>
      <c r="J22" s="56"/>
      <c r="K22" s="56"/>
      <c r="L22" s="56"/>
      <c r="M22" s="56"/>
      <c r="N22" s="23"/>
      <c r="O22" s="23"/>
      <c r="P22" s="56"/>
      <c r="Q22" s="81" t="str">
        <f t="shared" si="0"/>
        <v/>
      </c>
      <c r="R22" s="93"/>
      <c r="S22" s="94"/>
      <c r="T22" s="86" t="str">
        <f t="shared" si="1"/>
        <v/>
      </c>
      <c r="U22" s="87">
        <f t="shared" si="2"/>
        <v>15</v>
      </c>
      <c r="V22" s="43">
        <f t="shared" si="3"/>
        <v>0</v>
      </c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  <c r="HA22" s="43"/>
      <c r="HB22" s="43"/>
      <c r="HC22" s="43"/>
      <c r="HD22" s="43"/>
      <c r="HE22" s="43"/>
      <c r="HF22" s="43"/>
      <c r="HG22" s="43"/>
      <c r="HH22" s="43"/>
      <c r="HI22" s="43"/>
      <c r="HJ22" s="43"/>
      <c r="HK22" s="43"/>
      <c r="HL22" s="43"/>
      <c r="HM22" s="43"/>
      <c r="HN22" s="43"/>
      <c r="HO22" s="43"/>
      <c r="HP22" s="43"/>
      <c r="HQ22" s="43"/>
      <c r="HR22" s="43"/>
      <c r="HS22" s="43"/>
      <c r="HT22" s="43"/>
      <c r="HU22" s="43"/>
      <c r="HV22" s="43"/>
      <c r="HW22" s="43"/>
      <c r="HX22" s="43"/>
      <c r="HY22" s="43"/>
      <c r="HZ22" s="43"/>
      <c r="IA22" s="43"/>
      <c r="IB22" s="43"/>
      <c r="IC22" s="43"/>
      <c r="ID22" s="43"/>
      <c r="IE22" s="43"/>
      <c r="IF22" s="43"/>
      <c r="IG22" s="43"/>
      <c r="IH22" s="43"/>
      <c r="II22" s="43"/>
      <c r="IJ22" s="43"/>
    </row>
    <row r="23" spans="1:244" ht="18" customHeight="1" x14ac:dyDescent="0.2">
      <c r="A23" s="12" t="str">
        <f>IF(ISBLANK(B23)=FALSE,COUNT(A$8:A22)+1,"")</f>
        <v/>
      </c>
      <c r="B23" s="16"/>
      <c r="C23" s="16"/>
      <c r="D23" s="17"/>
      <c r="E23" s="18"/>
      <c r="F23" s="8" t="str">
        <f>IF(ISBLANK(E23)=FALSE,DATEDIF(E23,'Intern Wettkampfdaten'!$B$3,"Y"),"")</f>
        <v/>
      </c>
      <c r="G23" s="23"/>
      <c r="H23" s="56"/>
      <c r="I23" s="70"/>
      <c r="J23" s="56"/>
      <c r="K23" s="56"/>
      <c r="L23" s="56"/>
      <c r="M23" s="56"/>
      <c r="N23" s="23"/>
      <c r="O23" s="23"/>
      <c r="P23" s="56"/>
      <c r="Q23" s="81" t="str">
        <f t="shared" si="0"/>
        <v/>
      </c>
      <c r="R23" s="93"/>
      <c r="S23" s="94"/>
      <c r="T23" s="86" t="str">
        <f t="shared" si="1"/>
        <v/>
      </c>
      <c r="U23" s="87">
        <f t="shared" si="2"/>
        <v>15</v>
      </c>
      <c r="V23" s="43">
        <f t="shared" si="3"/>
        <v>0</v>
      </c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/>
      <c r="FF23" s="43"/>
      <c r="FG23" s="43"/>
      <c r="FH23" s="43"/>
      <c r="FI23" s="43"/>
      <c r="FJ23" s="43"/>
      <c r="FK23" s="43"/>
      <c r="FL23" s="43"/>
      <c r="FM23" s="43"/>
      <c r="FN23" s="43"/>
      <c r="FO23" s="43"/>
      <c r="FP23" s="43"/>
      <c r="FQ23" s="43"/>
      <c r="FR23" s="43"/>
      <c r="FS23" s="43"/>
      <c r="FT23" s="43"/>
      <c r="FU23" s="43"/>
      <c r="FV23" s="43"/>
      <c r="FW23" s="43"/>
      <c r="FX23" s="43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43"/>
      <c r="GP23" s="43"/>
      <c r="GQ23" s="43"/>
      <c r="GR23" s="43"/>
      <c r="GS23" s="43"/>
      <c r="GT23" s="43"/>
      <c r="GU23" s="43"/>
      <c r="GV23" s="43"/>
      <c r="GW23" s="43"/>
      <c r="GX23" s="43"/>
      <c r="GY23" s="43"/>
      <c r="GZ23" s="43"/>
      <c r="HA23" s="43"/>
      <c r="HB23" s="43"/>
      <c r="HC23" s="43"/>
      <c r="HD23" s="43"/>
      <c r="HE23" s="43"/>
      <c r="HF23" s="43"/>
      <c r="HG23" s="43"/>
      <c r="HH23" s="43"/>
      <c r="HI23" s="43"/>
      <c r="HJ23" s="43"/>
      <c r="HK23" s="43"/>
      <c r="HL23" s="43"/>
      <c r="HM23" s="43"/>
      <c r="HN23" s="43"/>
      <c r="HO23" s="43"/>
      <c r="HP23" s="43"/>
      <c r="HQ23" s="43"/>
      <c r="HR23" s="43"/>
      <c r="HS23" s="43"/>
      <c r="HT23" s="43"/>
      <c r="HU23" s="43"/>
      <c r="HV23" s="43"/>
      <c r="HW23" s="43"/>
      <c r="HX23" s="43"/>
      <c r="HY23" s="43"/>
      <c r="HZ23" s="43"/>
      <c r="IA23" s="43"/>
      <c r="IB23" s="43"/>
      <c r="IC23" s="43"/>
      <c r="ID23" s="43"/>
      <c r="IE23" s="43"/>
      <c r="IF23" s="43"/>
      <c r="IG23" s="43"/>
      <c r="IH23" s="43"/>
      <c r="II23" s="43"/>
      <c r="IJ23" s="43"/>
    </row>
    <row r="24" spans="1:244" ht="18" customHeight="1" x14ac:dyDescent="0.2">
      <c r="A24" s="12" t="str">
        <f>IF(ISBLANK(B24)=FALSE,COUNT(A$8:A23)+1,"")</f>
        <v/>
      </c>
      <c r="B24" s="16"/>
      <c r="C24" s="16"/>
      <c r="D24" s="17"/>
      <c r="E24" s="18"/>
      <c r="F24" s="8" t="str">
        <f>IF(ISBLANK(E24)=FALSE,DATEDIF(E24,'Intern Wettkampfdaten'!$B$3,"Y"),"")</f>
        <v/>
      </c>
      <c r="G24" s="23"/>
      <c r="H24" s="56"/>
      <c r="I24" s="70"/>
      <c r="J24" s="56"/>
      <c r="K24" s="56"/>
      <c r="L24" s="56"/>
      <c r="M24" s="56"/>
      <c r="N24" s="23"/>
      <c r="O24" s="23"/>
      <c r="P24" s="56"/>
      <c r="Q24" s="81" t="str">
        <f t="shared" si="0"/>
        <v/>
      </c>
      <c r="R24" s="93"/>
      <c r="S24" s="94"/>
      <c r="T24" s="86" t="str">
        <f t="shared" si="1"/>
        <v/>
      </c>
      <c r="U24" s="87">
        <f t="shared" si="2"/>
        <v>15</v>
      </c>
      <c r="V24" s="43">
        <f t="shared" si="3"/>
        <v>0</v>
      </c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/>
      <c r="FF24" s="43"/>
      <c r="FG24" s="43"/>
      <c r="FH24" s="43"/>
      <c r="FI24" s="43"/>
      <c r="FJ24" s="43"/>
      <c r="FK24" s="43"/>
      <c r="FL24" s="43"/>
      <c r="FM24" s="43"/>
      <c r="FN24" s="43"/>
      <c r="FO24" s="43"/>
      <c r="FP24" s="43"/>
      <c r="FQ24" s="43"/>
      <c r="FR24" s="43"/>
      <c r="FS24" s="43"/>
      <c r="FT24" s="43"/>
      <c r="FU24" s="43"/>
      <c r="FV24" s="43"/>
      <c r="FW24" s="43"/>
      <c r="FX24" s="43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43"/>
      <c r="GP24" s="43"/>
      <c r="GQ24" s="43"/>
      <c r="GR24" s="43"/>
      <c r="GS24" s="43"/>
      <c r="GT24" s="43"/>
      <c r="GU24" s="43"/>
      <c r="GV24" s="43"/>
      <c r="GW24" s="43"/>
      <c r="GX24" s="43"/>
      <c r="GY24" s="43"/>
      <c r="GZ24" s="43"/>
      <c r="HA24" s="43"/>
      <c r="HB24" s="43"/>
      <c r="HC24" s="43"/>
      <c r="HD24" s="43"/>
      <c r="HE24" s="43"/>
      <c r="HF24" s="43"/>
      <c r="HG24" s="43"/>
      <c r="HH24" s="43"/>
      <c r="HI24" s="43"/>
      <c r="HJ24" s="43"/>
      <c r="HK24" s="43"/>
      <c r="HL24" s="43"/>
      <c r="HM24" s="43"/>
      <c r="HN24" s="43"/>
      <c r="HO24" s="43"/>
      <c r="HP24" s="43"/>
      <c r="HQ24" s="43"/>
      <c r="HR24" s="43"/>
      <c r="HS24" s="43"/>
      <c r="HT24" s="43"/>
      <c r="HU24" s="43"/>
      <c r="HV24" s="43"/>
      <c r="HW24" s="43"/>
      <c r="HX24" s="43"/>
      <c r="HY24" s="43"/>
      <c r="HZ24" s="43"/>
      <c r="IA24" s="43"/>
      <c r="IB24" s="43"/>
      <c r="IC24" s="43"/>
      <c r="ID24" s="43"/>
      <c r="IE24" s="43"/>
      <c r="IF24" s="43"/>
      <c r="IG24" s="43"/>
      <c r="IH24" s="43"/>
      <c r="II24" s="43"/>
      <c r="IJ24" s="43"/>
    </row>
    <row r="25" spans="1:244" ht="18" customHeight="1" x14ac:dyDescent="0.2">
      <c r="A25" s="12" t="str">
        <f>IF(ISBLANK(B25)=FALSE,COUNT(A$8:A24)+1,"")</f>
        <v/>
      </c>
      <c r="B25" s="16"/>
      <c r="C25" s="16"/>
      <c r="D25" s="17"/>
      <c r="E25" s="18"/>
      <c r="F25" s="8" t="str">
        <f>IF(ISBLANK(E25)=FALSE,DATEDIF(E25,'Intern Wettkampfdaten'!$B$3,"Y"),"")</f>
        <v/>
      </c>
      <c r="G25" s="23"/>
      <c r="H25" s="56"/>
      <c r="I25" s="70"/>
      <c r="J25" s="56"/>
      <c r="K25" s="56"/>
      <c r="L25" s="56"/>
      <c r="M25" s="56"/>
      <c r="N25" s="23"/>
      <c r="O25" s="23"/>
      <c r="P25" s="56"/>
      <c r="Q25" s="81" t="str">
        <f t="shared" si="0"/>
        <v/>
      </c>
      <c r="R25" s="93"/>
      <c r="S25" s="94"/>
      <c r="T25" s="86" t="str">
        <f t="shared" si="1"/>
        <v/>
      </c>
      <c r="U25" s="87">
        <f t="shared" si="2"/>
        <v>15</v>
      </c>
      <c r="V25" s="43">
        <f t="shared" si="3"/>
        <v>0</v>
      </c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  <c r="HG25" s="43"/>
      <c r="HH25" s="43"/>
      <c r="HI25" s="43"/>
      <c r="HJ25" s="43"/>
      <c r="HK25" s="43"/>
      <c r="HL25" s="43"/>
      <c r="HM25" s="43"/>
      <c r="HN25" s="43"/>
      <c r="HO25" s="43"/>
      <c r="HP25" s="43"/>
      <c r="HQ25" s="43"/>
      <c r="HR25" s="43"/>
      <c r="HS25" s="43"/>
      <c r="HT25" s="43"/>
      <c r="HU25" s="43"/>
      <c r="HV25" s="43"/>
      <c r="HW25" s="43"/>
      <c r="HX25" s="43"/>
      <c r="HY25" s="43"/>
      <c r="HZ25" s="43"/>
      <c r="IA25" s="43"/>
      <c r="IB25" s="43"/>
      <c r="IC25" s="43"/>
      <c r="ID25" s="43"/>
      <c r="IE25" s="43"/>
      <c r="IF25" s="43"/>
      <c r="IG25" s="43"/>
      <c r="IH25" s="43"/>
      <c r="II25" s="43"/>
      <c r="IJ25" s="43"/>
    </row>
    <row r="26" spans="1:244" ht="18" customHeight="1" x14ac:dyDescent="0.2">
      <c r="A26" s="12" t="str">
        <f>IF(ISBLANK(B26)=FALSE,COUNT(A$8:A25)+1,"")</f>
        <v/>
      </c>
      <c r="B26" s="16"/>
      <c r="C26" s="16"/>
      <c r="D26" s="17"/>
      <c r="E26" s="18"/>
      <c r="F26" s="8" t="str">
        <f>IF(ISBLANK(E26)=FALSE,DATEDIF(E26,'Intern Wettkampfdaten'!$B$3,"Y"),"")</f>
        <v/>
      </c>
      <c r="G26" s="23"/>
      <c r="H26" s="56"/>
      <c r="I26" s="70"/>
      <c r="J26" s="56"/>
      <c r="K26" s="56"/>
      <c r="L26" s="56"/>
      <c r="M26" s="56"/>
      <c r="N26" s="23"/>
      <c r="O26" s="23"/>
      <c r="P26" s="56"/>
      <c r="Q26" s="81" t="str">
        <f t="shared" si="0"/>
        <v/>
      </c>
      <c r="R26" s="93"/>
      <c r="S26" s="94"/>
      <c r="T26" s="86" t="str">
        <f t="shared" si="1"/>
        <v/>
      </c>
      <c r="U26" s="87">
        <f t="shared" si="2"/>
        <v>15</v>
      </c>
      <c r="V26" s="43">
        <f t="shared" si="3"/>
        <v>0</v>
      </c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  <c r="FL26" s="43"/>
      <c r="FM26" s="43"/>
      <c r="FN26" s="43"/>
      <c r="FO26" s="43"/>
      <c r="FP26" s="43"/>
      <c r="FQ26" s="43"/>
      <c r="FR26" s="43"/>
      <c r="FS26" s="43"/>
      <c r="FT26" s="43"/>
      <c r="FU26" s="43"/>
      <c r="FV26" s="43"/>
      <c r="FW26" s="43"/>
      <c r="FX26" s="43"/>
      <c r="FY26" s="43"/>
      <c r="FZ26" s="43"/>
      <c r="GA26" s="43"/>
      <c r="GB26" s="43"/>
      <c r="GC26" s="43"/>
      <c r="GD26" s="43"/>
      <c r="GE26" s="43"/>
      <c r="GF26" s="43"/>
      <c r="GG26" s="43"/>
      <c r="GH26" s="43"/>
      <c r="GI26" s="43"/>
      <c r="GJ26" s="43"/>
      <c r="GK26" s="43"/>
      <c r="GL26" s="43"/>
      <c r="GM26" s="43"/>
      <c r="GN26" s="43"/>
      <c r="GO26" s="43"/>
      <c r="GP26" s="43"/>
      <c r="GQ26" s="43"/>
      <c r="GR26" s="43"/>
      <c r="GS26" s="43"/>
      <c r="GT26" s="43"/>
      <c r="GU26" s="43"/>
      <c r="GV26" s="43"/>
      <c r="GW26" s="43"/>
      <c r="GX26" s="43"/>
      <c r="GY26" s="43"/>
      <c r="GZ26" s="43"/>
      <c r="HA26" s="43"/>
      <c r="HB26" s="43"/>
      <c r="HC26" s="43"/>
      <c r="HD26" s="43"/>
      <c r="HE26" s="43"/>
      <c r="HF26" s="43"/>
      <c r="HG26" s="43"/>
      <c r="HH26" s="43"/>
      <c r="HI26" s="43"/>
      <c r="HJ26" s="43"/>
      <c r="HK26" s="43"/>
      <c r="HL26" s="43"/>
      <c r="HM26" s="43"/>
      <c r="HN26" s="43"/>
      <c r="HO26" s="43"/>
      <c r="HP26" s="43"/>
      <c r="HQ26" s="43"/>
      <c r="HR26" s="43"/>
      <c r="HS26" s="43"/>
      <c r="HT26" s="43"/>
      <c r="HU26" s="43"/>
      <c r="HV26" s="43"/>
      <c r="HW26" s="43"/>
      <c r="HX26" s="43"/>
      <c r="HY26" s="43"/>
      <c r="HZ26" s="43"/>
      <c r="IA26" s="43"/>
      <c r="IB26" s="43"/>
      <c r="IC26" s="43"/>
      <c r="ID26" s="43"/>
      <c r="IE26" s="43"/>
      <c r="IF26" s="43"/>
      <c r="IG26" s="43"/>
      <c r="IH26" s="43"/>
      <c r="II26" s="43"/>
      <c r="IJ26" s="43"/>
    </row>
    <row r="27" spans="1:244" ht="18" customHeight="1" x14ac:dyDescent="0.2">
      <c r="A27" s="12" t="str">
        <f>IF(ISBLANK(B27)=FALSE,COUNT(A$8:A26)+1,"")</f>
        <v/>
      </c>
      <c r="B27" s="16"/>
      <c r="C27" s="16"/>
      <c r="D27" s="17"/>
      <c r="E27" s="18"/>
      <c r="F27" s="8" t="str">
        <f>IF(ISBLANK(E27)=FALSE,DATEDIF(E27,'Intern Wettkampfdaten'!$B$3,"Y"),"")</f>
        <v/>
      </c>
      <c r="G27" s="23"/>
      <c r="H27" s="56"/>
      <c r="I27" s="70"/>
      <c r="J27" s="56"/>
      <c r="K27" s="56"/>
      <c r="L27" s="56"/>
      <c r="M27" s="56"/>
      <c r="N27" s="23"/>
      <c r="O27" s="23"/>
      <c r="P27" s="56"/>
      <c r="Q27" s="81" t="str">
        <f t="shared" si="0"/>
        <v/>
      </c>
      <c r="R27" s="93"/>
      <c r="S27" s="94"/>
      <c r="T27" s="86" t="str">
        <f t="shared" si="1"/>
        <v/>
      </c>
      <c r="U27" s="87">
        <f t="shared" si="2"/>
        <v>15</v>
      </c>
      <c r="V27" s="43">
        <f t="shared" si="3"/>
        <v>0</v>
      </c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  <c r="FL27" s="43"/>
      <c r="FM27" s="43"/>
      <c r="FN27" s="43"/>
      <c r="FO27" s="43"/>
      <c r="FP27" s="43"/>
      <c r="FQ27" s="43"/>
      <c r="FR27" s="43"/>
      <c r="FS27" s="43"/>
      <c r="FT27" s="43"/>
      <c r="FU27" s="43"/>
      <c r="FV27" s="43"/>
      <c r="FW27" s="43"/>
      <c r="FX27" s="43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  <c r="HA27" s="43"/>
      <c r="HB27" s="43"/>
      <c r="HC27" s="43"/>
      <c r="HD27" s="43"/>
      <c r="HE27" s="43"/>
      <c r="HF27" s="43"/>
      <c r="HG27" s="43"/>
      <c r="HH27" s="43"/>
      <c r="HI27" s="43"/>
      <c r="HJ27" s="43"/>
      <c r="HK27" s="43"/>
      <c r="HL27" s="43"/>
      <c r="HM27" s="43"/>
      <c r="HN27" s="43"/>
      <c r="HO27" s="43"/>
      <c r="HP27" s="43"/>
      <c r="HQ27" s="43"/>
      <c r="HR27" s="43"/>
      <c r="HS27" s="43"/>
      <c r="HT27" s="43"/>
      <c r="HU27" s="43"/>
      <c r="HV27" s="43"/>
      <c r="HW27" s="43"/>
      <c r="HX27" s="43"/>
      <c r="HY27" s="43"/>
      <c r="HZ27" s="43"/>
      <c r="IA27" s="43"/>
      <c r="IB27" s="43"/>
      <c r="IC27" s="43"/>
      <c r="ID27" s="43"/>
      <c r="IE27" s="43"/>
      <c r="IF27" s="43"/>
      <c r="IG27" s="43"/>
      <c r="IH27" s="43"/>
      <c r="II27" s="43"/>
      <c r="IJ27" s="43"/>
    </row>
    <row r="28" spans="1:244" ht="18" customHeight="1" x14ac:dyDescent="0.2">
      <c r="A28" s="12" t="str">
        <f>IF(ISBLANK(B28)=FALSE,COUNT(A$8:A27)+1,"")</f>
        <v/>
      </c>
      <c r="B28" s="16"/>
      <c r="C28" s="16"/>
      <c r="D28" s="17"/>
      <c r="E28" s="18"/>
      <c r="F28" s="8" t="str">
        <f>IF(ISBLANK(E28)=FALSE,DATEDIF(E28,'Intern Wettkampfdaten'!$B$3,"Y"),"")</f>
        <v/>
      </c>
      <c r="G28" s="23"/>
      <c r="H28" s="56"/>
      <c r="I28" s="70"/>
      <c r="J28" s="56"/>
      <c r="K28" s="56"/>
      <c r="L28" s="56"/>
      <c r="M28" s="56"/>
      <c r="N28" s="23"/>
      <c r="O28" s="23"/>
      <c r="P28" s="56"/>
      <c r="Q28" s="81" t="str">
        <f t="shared" si="0"/>
        <v/>
      </c>
      <c r="R28" s="93"/>
      <c r="S28" s="94"/>
      <c r="T28" s="86" t="str">
        <f t="shared" si="1"/>
        <v/>
      </c>
      <c r="U28" s="87">
        <f t="shared" si="2"/>
        <v>15</v>
      </c>
      <c r="V28" s="43">
        <f t="shared" si="3"/>
        <v>0</v>
      </c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  <c r="HG28" s="43"/>
      <c r="HH28" s="43"/>
      <c r="HI28" s="43"/>
      <c r="HJ28" s="43"/>
      <c r="HK28" s="43"/>
      <c r="HL28" s="43"/>
      <c r="HM28" s="43"/>
      <c r="HN28" s="43"/>
      <c r="HO28" s="43"/>
      <c r="HP28" s="43"/>
      <c r="HQ28" s="43"/>
      <c r="HR28" s="43"/>
      <c r="HS28" s="43"/>
      <c r="HT28" s="43"/>
      <c r="HU28" s="43"/>
      <c r="HV28" s="43"/>
      <c r="HW28" s="43"/>
      <c r="HX28" s="43"/>
      <c r="HY28" s="43"/>
      <c r="HZ28" s="43"/>
      <c r="IA28" s="43"/>
      <c r="IB28" s="43"/>
      <c r="IC28" s="43"/>
      <c r="ID28" s="43"/>
      <c r="IE28" s="43"/>
      <c r="IF28" s="43"/>
      <c r="IG28" s="43"/>
      <c r="IH28" s="43"/>
      <c r="II28" s="43"/>
      <c r="IJ28" s="43"/>
    </row>
    <row r="29" spans="1:244" ht="18" customHeight="1" x14ac:dyDescent="0.2">
      <c r="A29" s="12" t="str">
        <f>IF(ISBLANK(B29)=FALSE,COUNT(A$8:A28)+1,"")</f>
        <v/>
      </c>
      <c r="B29" s="16"/>
      <c r="C29" s="16"/>
      <c r="D29" s="17"/>
      <c r="E29" s="18"/>
      <c r="F29" s="8" t="str">
        <f>IF(ISBLANK(E29)=FALSE,DATEDIF(E29,'Intern Wettkampfdaten'!$B$3,"Y"),"")</f>
        <v/>
      </c>
      <c r="G29" s="23"/>
      <c r="H29" s="56"/>
      <c r="I29" s="70"/>
      <c r="J29" s="56"/>
      <c r="K29" s="56"/>
      <c r="L29" s="56"/>
      <c r="M29" s="56"/>
      <c r="N29" s="23"/>
      <c r="O29" s="23"/>
      <c r="P29" s="56"/>
      <c r="Q29" s="81" t="str">
        <f t="shared" si="0"/>
        <v/>
      </c>
      <c r="R29" s="93"/>
      <c r="S29" s="94"/>
      <c r="T29" s="86" t="str">
        <f t="shared" si="1"/>
        <v/>
      </c>
      <c r="U29" s="87">
        <f t="shared" si="2"/>
        <v>15</v>
      </c>
      <c r="V29" s="43">
        <f t="shared" si="3"/>
        <v>0</v>
      </c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  <c r="HG29" s="43"/>
      <c r="HH29" s="43"/>
      <c r="HI29" s="43"/>
      <c r="HJ29" s="43"/>
      <c r="HK29" s="43"/>
      <c r="HL29" s="43"/>
      <c r="HM29" s="43"/>
      <c r="HN29" s="43"/>
      <c r="HO29" s="43"/>
      <c r="HP29" s="43"/>
      <c r="HQ29" s="43"/>
      <c r="HR29" s="43"/>
      <c r="HS29" s="43"/>
      <c r="HT29" s="43"/>
      <c r="HU29" s="43"/>
      <c r="HV29" s="43"/>
      <c r="HW29" s="43"/>
      <c r="HX29" s="43"/>
      <c r="HY29" s="43"/>
      <c r="HZ29" s="43"/>
      <c r="IA29" s="43"/>
      <c r="IB29" s="43"/>
      <c r="IC29" s="43"/>
      <c r="ID29" s="43"/>
      <c r="IE29" s="43"/>
      <c r="IF29" s="43"/>
      <c r="IG29" s="43"/>
      <c r="IH29" s="43"/>
      <c r="II29" s="43"/>
      <c r="IJ29" s="43"/>
    </row>
    <row r="30" spans="1:244" ht="18" customHeight="1" x14ac:dyDescent="0.2">
      <c r="A30" s="12" t="str">
        <f>IF(ISBLANK(B30)=FALSE,COUNT(A$8:A29)+1,"")</f>
        <v/>
      </c>
      <c r="B30" s="16"/>
      <c r="C30" s="16"/>
      <c r="D30" s="17"/>
      <c r="E30" s="18"/>
      <c r="F30" s="8" t="str">
        <f>IF(ISBLANK(E30)=FALSE,DATEDIF(E30,'Intern Wettkampfdaten'!$B$3,"Y"),"")</f>
        <v/>
      </c>
      <c r="G30" s="23"/>
      <c r="H30" s="56"/>
      <c r="I30" s="70"/>
      <c r="J30" s="56"/>
      <c r="K30" s="56"/>
      <c r="L30" s="56"/>
      <c r="M30" s="56"/>
      <c r="N30" s="23"/>
      <c r="O30" s="23"/>
      <c r="P30" s="56"/>
      <c r="Q30" s="81" t="str">
        <f t="shared" si="0"/>
        <v/>
      </c>
      <c r="R30" s="93"/>
      <c r="S30" s="94"/>
      <c r="T30" s="86" t="str">
        <f t="shared" si="1"/>
        <v/>
      </c>
      <c r="U30" s="87">
        <f t="shared" si="2"/>
        <v>15</v>
      </c>
      <c r="V30" s="43">
        <f t="shared" si="3"/>
        <v>0</v>
      </c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  <c r="IF30" s="43"/>
      <c r="IG30" s="43"/>
      <c r="IH30" s="43"/>
      <c r="II30" s="43"/>
      <c r="IJ30" s="43"/>
    </row>
    <row r="31" spans="1:244" s="3" customFormat="1" ht="18" customHeight="1" x14ac:dyDescent="0.2">
      <c r="A31" s="12" t="str">
        <f>IF(ISBLANK(B31)=FALSE,COUNT(A$8:A30)+1,"")</f>
        <v/>
      </c>
      <c r="B31" s="16"/>
      <c r="C31" s="16"/>
      <c r="D31" s="17"/>
      <c r="E31" s="18"/>
      <c r="F31" s="8" t="str">
        <f>IF(ISBLANK(E31)=FALSE,DATEDIF(E31,'Intern Wettkampfdaten'!$B$3,"Y"),"")</f>
        <v/>
      </c>
      <c r="G31" s="23"/>
      <c r="H31" s="56"/>
      <c r="I31" s="70"/>
      <c r="J31" s="56"/>
      <c r="K31" s="56"/>
      <c r="L31" s="56"/>
      <c r="M31" s="56"/>
      <c r="N31" s="23"/>
      <c r="O31" s="23"/>
      <c r="P31" s="56"/>
      <c r="Q31" s="81" t="str">
        <f t="shared" si="0"/>
        <v/>
      </c>
      <c r="R31" s="93"/>
      <c r="S31" s="94"/>
      <c r="T31" s="86" t="str">
        <f t="shared" si="1"/>
        <v/>
      </c>
      <c r="U31" s="87">
        <f t="shared" si="2"/>
        <v>15</v>
      </c>
      <c r="V31" s="43">
        <f t="shared" si="3"/>
        <v>0</v>
      </c>
    </row>
    <row r="32" spans="1:244" s="3" customFormat="1" ht="18" customHeight="1" x14ac:dyDescent="0.2">
      <c r="A32" s="12" t="str">
        <f>IF(ISBLANK(B32)=FALSE,COUNT(A$8:A31)+1,"")</f>
        <v/>
      </c>
      <c r="B32" s="20"/>
      <c r="C32" s="20"/>
      <c r="D32" s="17"/>
      <c r="E32" s="18"/>
      <c r="F32" s="8" t="str">
        <f>IF(ISBLANK(E32)=FALSE,DATEDIF(E32,'Intern Wettkampfdaten'!$B$3,"Y"),"")</f>
        <v/>
      </c>
      <c r="G32" s="23"/>
      <c r="H32" s="56"/>
      <c r="I32" s="70"/>
      <c r="J32" s="56"/>
      <c r="K32" s="56"/>
      <c r="L32" s="56"/>
      <c r="M32" s="56"/>
      <c r="N32" s="23"/>
      <c r="O32" s="23"/>
      <c r="P32" s="56"/>
      <c r="Q32" s="81" t="str">
        <f t="shared" si="0"/>
        <v/>
      </c>
      <c r="R32" s="93"/>
      <c r="S32" s="94"/>
      <c r="T32" s="86" t="str">
        <f t="shared" si="1"/>
        <v/>
      </c>
      <c r="U32" s="87">
        <f t="shared" si="2"/>
        <v>15</v>
      </c>
      <c r="V32" s="43">
        <f t="shared" si="3"/>
        <v>0</v>
      </c>
    </row>
    <row r="33" spans="1:22" s="3" customFormat="1" ht="18" customHeight="1" x14ac:dyDescent="0.2">
      <c r="A33" s="12" t="str">
        <f>IF(ISBLANK(B33)=FALSE,COUNT(A$8:A32)+1,"")</f>
        <v/>
      </c>
      <c r="B33" s="20"/>
      <c r="C33" s="20"/>
      <c r="D33" s="17"/>
      <c r="E33" s="18"/>
      <c r="F33" s="8" t="str">
        <f>IF(ISBLANK(E33)=FALSE,DATEDIF(E33,'Intern Wettkampfdaten'!$B$3,"Y"),"")</f>
        <v/>
      </c>
      <c r="G33" s="23"/>
      <c r="H33" s="56"/>
      <c r="I33" s="70"/>
      <c r="J33" s="56"/>
      <c r="K33" s="56"/>
      <c r="L33" s="56"/>
      <c r="M33" s="56"/>
      <c r="N33" s="23"/>
      <c r="O33" s="23"/>
      <c r="P33" s="56"/>
      <c r="Q33" s="81" t="str">
        <f t="shared" si="0"/>
        <v/>
      </c>
      <c r="R33" s="93"/>
      <c r="S33" s="94"/>
      <c r="T33" s="86" t="str">
        <f t="shared" si="1"/>
        <v/>
      </c>
      <c r="U33" s="87">
        <f t="shared" si="2"/>
        <v>15</v>
      </c>
      <c r="V33" s="43">
        <f t="shared" si="3"/>
        <v>0</v>
      </c>
    </row>
    <row r="34" spans="1:22" s="3" customFormat="1" ht="18" customHeight="1" x14ac:dyDescent="0.2">
      <c r="A34" s="12" t="str">
        <f>IF(ISBLANK(B34)=FALSE,COUNT(A$8:A33)+1,"")</f>
        <v/>
      </c>
      <c r="B34" s="20"/>
      <c r="C34" s="20"/>
      <c r="D34" s="17"/>
      <c r="E34" s="18"/>
      <c r="F34" s="8" t="str">
        <f>IF(ISBLANK(E34)=FALSE,DATEDIF(E34,'Intern Wettkampfdaten'!$B$3,"Y"),"")</f>
        <v/>
      </c>
      <c r="G34" s="23"/>
      <c r="H34" s="56"/>
      <c r="I34" s="70"/>
      <c r="J34" s="56"/>
      <c r="K34" s="56"/>
      <c r="L34" s="56"/>
      <c r="M34" s="56"/>
      <c r="N34" s="23"/>
      <c r="O34" s="23"/>
      <c r="P34" s="56"/>
      <c r="Q34" s="81" t="str">
        <f t="shared" si="0"/>
        <v/>
      </c>
      <c r="R34" s="93"/>
      <c r="S34" s="94"/>
      <c r="T34" s="86" t="str">
        <f t="shared" si="1"/>
        <v/>
      </c>
      <c r="U34" s="87">
        <f t="shared" si="2"/>
        <v>15</v>
      </c>
      <c r="V34" s="43">
        <f t="shared" si="3"/>
        <v>0</v>
      </c>
    </row>
    <row r="35" spans="1:22" s="3" customFormat="1" ht="18" customHeight="1" x14ac:dyDescent="0.2">
      <c r="A35" s="12" t="str">
        <f>IF(ISBLANK(B35)=FALSE,COUNT(A$8:A34)+1,"")</f>
        <v/>
      </c>
      <c r="B35" s="20"/>
      <c r="C35" s="20"/>
      <c r="D35" s="17"/>
      <c r="E35" s="18"/>
      <c r="F35" s="8" t="str">
        <f>IF(ISBLANK(E35)=FALSE,DATEDIF(E35,'Intern Wettkampfdaten'!$B$3,"Y"),"")</f>
        <v/>
      </c>
      <c r="G35" s="23"/>
      <c r="H35" s="56"/>
      <c r="I35" s="70"/>
      <c r="J35" s="56"/>
      <c r="K35" s="56"/>
      <c r="L35" s="56"/>
      <c r="M35" s="56"/>
      <c r="N35" s="23"/>
      <c r="O35" s="23"/>
      <c r="P35" s="56"/>
      <c r="Q35" s="81" t="str">
        <f t="shared" si="0"/>
        <v/>
      </c>
      <c r="R35" s="93"/>
      <c r="S35" s="94"/>
      <c r="T35" s="86" t="str">
        <f t="shared" si="1"/>
        <v/>
      </c>
      <c r="U35" s="87">
        <f t="shared" si="2"/>
        <v>15</v>
      </c>
      <c r="V35" s="43">
        <f t="shared" si="3"/>
        <v>0</v>
      </c>
    </row>
    <row r="36" spans="1:22" s="3" customFormat="1" ht="18" customHeight="1" x14ac:dyDescent="0.2">
      <c r="A36" s="12" t="str">
        <f>IF(ISBLANK(B36)=FALSE,COUNT(A$8:A35)+1,"")</f>
        <v/>
      </c>
      <c r="B36" s="20"/>
      <c r="C36" s="20"/>
      <c r="D36" s="17"/>
      <c r="E36" s="18"/>
      <c r="F36" s="8" t="str">
        <f>IF(ISBLANK(E36)=FALSE,DATEDIF(E36,'Intern Wettkampfdaten'!$B$3,"Y"),"")</f>
        <v/>
      </c>
      <c r="G36" s="23"/>
      <c r="H36" s="56"/>
      <c r="I36" s="70"/>
      <c r="J36" s="56"/>
      <c r="K36" s="56"/>
      <c r="L36" s="56"/>
      <c r="M36" s="56"/>
      <c r="N36" s="23"/>
      <c r="O36" s="23"/>
      <c r="P36" s="56"/>
      <c r="Q36" s="81" t="str">
        <f t="shared" si="0"/>
        <v/>
      </c>
      <c r="R36" s="93"/>
      <c r="S36" s="94"/>
      <c r="T36" s="86" t="str">
        <f t="shared" si="1"/>
        <v/>
      </c>
      <c r="U36" s="87">
        <f t="shared" si="2"/>
        <v>15</v>
      </c>
      <c r="V36" s="43">
        <f t="shared" si="3"/>
        <v>0</v>
      </c>
    </row>
    <row r="37" spans="1:22" s="3" customFormat="1" ht="18" customHeight="1" x14ac:dyDescent="0.2">
      <c r="A37" s="12" t="str">
        <f>IF(ISBLANK(B37)=FALSE,COUNT(A$8:A36)+1,"")</f>
        <v/>
      </c>
      <c r="B37" s="20"/>
      <c r="C37" s="20"/>
      <c r="D37" s="17"/>
      <c r="E37" s="18"/>
      <c r="F37" s="8" t="str">
        <f>IF(ISBLANK(E37)=FALSE,DATEDIF(E37,'Intern Wettkampfdaten'!$B$3,"Y"),"")</f>
        <v/>
      </c>
      <c r="G37" s="23"/>
      <c r="H37" s="56"/>
      <c r="I37" s="70"/>
      <c r="J37" s="56"/>
      <c r="K37" s="56"/>
      <c r="L37" s="56"/>
      <c r="M37" s="56"/>
      <c r="N37" s="23"/>
      <c r="O37" s="23"/>
      <c r="P37" s="56"/>
      <c r="Q37" s="81" t="str">
        <f t="shared" si="0"/>
        <v/>
      </c>
      <c r="R37" s="93"/>
      <c r="S37" s="94"/>
      <c r="T37" s="86" t="str">
        <f t="shared" si="1"/>
        <v/>
      </c>
      <c r="U37" s="87">
        <f t="shared" si="2"/>
        <v>15</v>
      </c>
      <c r="V37" s="43">
        <f t="shared" si="3"/>
        <v>0</v>
      </c>
    </row>
    <row r="38" spans="1:22" s="3" customFormat="1" ht="18" customHeight="1" x14ac:dyDescent="0.2">
      <c r="A38" s="12" t="str">
        <f>IF(ISBLANK(B38)=FALSE,COUNT(A$8:A37)+1,"")</f>
        <v/>
      </c>
      <c r="B38" s="20"/>
      <c r="C38" s="20"/>
      <c r="D38" s="17"/>
      <c r="E38" s="18"/>
      <c r="F38" s="8" t="str">
        <f>IF(ISBLANK(E38)=FALSE,DATEDIF(E38,'Intern Wettkampfdaten'!$B$3,"Y"),"")</f>
        <v/>
      </c>
      <c r="G38" s="23"/>
      <c r="H38" s="56"/>
      <c r="I38" s="70"/>
      <c r="J38" s="56"/>
      <c r="K38" s="56"/>
      <c r="L38" s="56"/>
      <c r="M38" s="56"/>
      <c r="N38" s="23"/>
      <c r="O38" s="23"/>
      <c r="P38" s="56"/>
      <c r="Q38" s="81" t="str">
        <f t="shared" si="0"/>
        <v/>
      </c>
      <c r="R38" s="93"/>
      <c r="S38" s="94"/>
      <c r="T38" s="86" t="str">
        <f t="shared" si="1"/>
        <v/>
      </c>
      <c r="U38" s="87">
        <f t="shared" si="2"/>
        <v>15</v>
      </c>
      <c r="V38" s="43">
        <f t="shared" si="3"/>
        <v>0</v>
      </c>
    </row>
    <row r="39" spans="1:22" s="3" customFormat="1" ht="18" customHeight="1" x14ac:dyDescent="0.2">
      <c r="A39" s="12" t="str">
        <f>IF(ISBLANK(B39)=FALSE,COUNT(A$8:A38)+1,"")</f>
        <v/>
      </c>
      <c r="B39" s="20"/>
      <c r="C39" s="20"/>
      <c r="D39" s="17"/>
      <c r="E39" s="18"/>
      <c r="F39" s="8" t="str">
        <f>IF(ISBLANK(E39)=FALSE,DATEDIF(E39,'Intern Wettkampfdaten'!$B$3,"Y"),"")</f>
        <v/>
      </c>
      <c r="G39" s="23"/>
      <c r="H39" s="56"/>
      <c r="I39" s="70"/>
      <c r="J39" s="56"/>
      <c r="K39" s="56"/>
      <c r="L39" s="56"/>
      <c r="M39" s="56"/>
      <c r="N39" s="23"/>
      <c r="O39" s="23"/>
      <c r="P39" s="56"/>
      <c r="Q39" s="81" t="str">
        <f t="shared" si="0"/>
        <v/>
      </c>
      <c r="R39" s="93"/>
      <c r="S39" s="94"/>
      <c r="T39" s="86" t="str">
        <f t="shared" si="1"/>
        <v/>
      </c>
      <c r="U39" s="87">
        <f t="shared" si="2"/>
        <v>15</v>
      </c>
      <c r="V39" s="43">
        <f t="shared" si="3"/>
        <v>0</v>
      </c>
    </row>
    <row r="40" spans="1:22" s="3" customFormat="1" ht="18" customHeight="1" x14ac:dyDescent="0.2">
      <c r="A40" s="12" t="str">
        <f>IF(ISBLANK(B40)=FALSE,COUNT(A$8:A39)+1,"")</f>
        <v/>
      </c>
      <c r="B40" s="20"/>
      <c r="C40" s="20"/>
      <c r="D40" s="17"/>
      <c r="E40" s="18"/>
      <c r="F40" s="8" t="str">
        <f>IF(ISBLANK(E40)=FALSE,DATEDIF(E40,'Intern Wettkampfdaten'!$B$3,"Y"),"")</f>
        <v/>
      </c>
      <c r="G40" s="23"/>
      <c r="H40" s="56"/>
      <c r="I40" s="70"/>
      <c r="J40" s="56"/>
      <c r="K40" s="56"/>
      <c r="L40" s="56"/>
      <c r="M40" s="56"/>
      <c r="N40" s="23"/>
      <c r="O40" s="23"/>
      <c r="P40" s="56"/>
      <c r="Q40" s="81" t="str">
        <f t="shared" si="0"/>
        <v/>
      </c>
      <c r="R40" s="93"/>
      <c r="S40" s="94"/>
      <c r="T40" s="86" t="str">
        <f t="shared" si="1"/>
        <v/>
      </c>
      <c r="U40" s="87">
        <f t="shared" si="2"/>
        <v>15</v>
      </c>
      <c r="V40" s="43">
        <f t="shared" si="3"/>
        <v>0</v>
      </c>
    </row>
    <row r="41" spans="1:22" s="3" customFormat="1" ht="18" customHeight="1" x14ac:dyDescent="0.2">
      <c r="A41" s="12" t="str">
        <f>IF(ISBLANK(B41)=FALSE,COUNT(A$8:A40)+1,"")</f>
        <v/>
      </c>
      <c r="B41" s="20"/>
      <c r="C41" s="20"/>
      <c r="D41" s="17"/>
      <c r="E41" s="18"/>
      <c r="F41" s="8" t="str">
        <f>IF(ISBLANK(E41)=FALSE,DATEDIF(E41,'Intern Wettkampfdaten'!$B$3,"Y"),"")</f>
        <v/>
      </c>
      <c r="G41" s="23"/>
      <c r="H41" s="56"/>
      <c r="I41" s="70"/>
      <c r="J41" s="56"/>
      <c r="K41" s="56"/>
      <c r="L41" s="56"/>
      <c r="M41" s="56"/>
      <c r="N41" s="23"/>
      <c r="O41" s="23"/>
      <c r="P41" s="56"/>
      <c r="Q41" s="81" t="str">
        <f t="shared" si="0"/>
        <v/>
      </c>
      <c r="R41" s="93"/>
      <c r="S41" s="94"/>
      <c r="T41" s="86" t="str">
        <f t="shared" si="1"/>
        <v/>
      </c>
      <c r="U41" s="87">
        <f t="shared" si="2"/>
        <v>15</v>
      </c>
      <c r="V41" s="43">
        <f t="shared" si="3"/>
        <v>0</v>
      </c>
    </row>
    <row r="42" spans="1:22" s="3" customFormat="1" ht="18" customHeight="1" x14ac:dyDescent="0.2">
      <c r="A42" s="12" t="str">
        <f>IF(ISBLANK(B42)=FALSE,COUNT(A$8:A41)+1,"")</f>
        <v/>
      </c>
      <c r="B42" s="20"/>
      <c r="C42" s="20"/>
      <c r="D42" s="17"/>
      <c r="E42" s="18"/>
      <c r="F42" s="8" t="str">
        <f>IF(ISBLANK(E42)=FALSE,DATEDIF(E42,'Intern Wettkampfdaten'!$B$3,"Y"),"")</f>
        <v/>
      </c>
      <c r="G42" s="23"/>
      <c r="H42" s="56"/>
      <c r="I42" s="70"/>
      <c r="J42" s="56"/>
      <c r="K42" s="56"/>
      <c r="L42" s="56"/>
      <c r="M42" s="56"/>
      <c r="N42" s="23"/>
      <c r="O42" s="23"/>
      <c r="P42" s="56"/>
      <c r="Q42" s="81" t="str">
        <f t="shared" si="0"/>
        <v/>
      </c>
      <c r="R42" s="93"/>
      <c r="S42" s="94"/>
      <c r="T42" s="86" t="str">
        <f t="shared" si="1"/>
        <v/>
      </c>
      <c r="U42" s="87">
        <f t="shared" si="2"/>
        <v>15</v>
      </c>
      <c r="V42" s="43">
        <f t="shared" si="3"/>
        <v>0</v>
      </c>
    </row>
    <row r="43" spans="1:22" s="3" customFormat="1" ht="18" customHeight="1" x14ac:dyDescent="0.2">
      <c r="A43" s="12" t="str">
        <f>IF(ISBLANK(B43)=FALSE,COUNT(A$8:A42)+1,"")</f>
        <v/>
      </c>
      <c r="B43" s="20"/>
      <c r="C43" s="20"/>
      <c r="D43" s="17"/>
      <c r="E43" s="18"/>
      <c r="F43" s="8" t="str">
        <f>IF(ISBLANK(E43)=FALSE,DATEDIF(E43,'Intern Wettkampfdaten'!$B$3,"Y"),"")</f>
        <v/>
      </c>
      <c r="G43" s="23"/>
      <c r="H43" s="56"/>
      <c r="I43" s="70"/>
      <c r="J43" s="56"/>
      <c r="K43" s="56"/>
      <c r="L43" s="56"/>
      <c r="M43" s="56"/>
      <c r="N43" s="23"/>
      <c r="O43" s="23"/>
      <c r="P43" s="56"/>
      <c r="Q43" s="81" t="str">
        <f t="shared" si="0"/>
        <v/>
      </c>
      <c r="R43" s="93"/>
      <c r="S43" s="94"/>
      <c r="T43" s="86" t="str">
        <f t="shared" si="1"/>
        <v/>
      </c>
      <c r="U43" s="87">
        <f t="shared" si="2"/>
        <v>15</v>
      </c>
      <c r="V43" s="43">
        <f t="shared" si="3"/>
        <v>0</v>
      </c>
    </row>
    <row r="44" spans="1:22" s="3" customFormat="1" ht="18" customHeight="1" x14ac:dyDescent="0.2">
      <c r="A44" s="12" t="str">
        <f>IF(ISBLANK(B44)=FALSE,COUNT(A$8:A43)+1,"")</f>
        <v/>
      </c>
      <c r="B44" s="20"/>
      <c r="C44" s="20"/>
      <c r="D44" s="17"/>
      <c r="E44" s="18"/>
      <c r="F44" s="8" t="str">
        <f>IF(ISBLANK(E44)=FALSE,DATEDIF(E44,'Intern Wettkampfdaten'!$B$3,"Y"),"")</f>
        <v/>
      </c>
      <c r="G44" s="23"/>
      <c r="H44" s="56"/>
      <c r="I44" s="70"/>
      <c r="J44" s="56"/>
      <c r="K44" s="56"/>
      <c r="L44" s="56"/>
      <c r="M44" s="56"/>
      <c r="N44" s="23"/>
      <c r="O44" s="23"/>
      <c r="P44" s="56"/>
      <c r="Q44" s="81" t="str">
        <f t="shared" si="0"/>
        <v/>
      </c>
      <c r="R44" s="93"/>
      <c r="S44" s="94"/>
      <c r="T44" s="86" t="str">
        <f t="shared" si="1"/>
        <v/>
      </c>
      <c r="U44" s="87">
        <f t="shared" si="2"/>
        <v>15</v>
      </c>
      <c r="V44" s="43">
        <f t="shared" si="3"/>
        <v>0</v>
      </c>
    </row>
    <row r="45" spans="1:22" s="3" customFormat="1" ht="18" customHeight="1" x14ac:dyDescent="0.2">
      <c r="A45" s="12" t="str">
        <f>IF(ISBLANK(B45)=FALSE,COUNT(A$8:A44)+1,"")</f>
        <v/>
      </c>
      <c r="B45" s="20"/>
      <c r="C45" s="20"/>
      <c r="D45" s="17"/>
      <c r="E45" s="18"/>
      <c r="F45" s="8" t="str">
        <f>IF(ISBLANK(E45)=FALSE,DATEDIF(E45,'Intern Wettkampfdaten'!$B$3,"Y"),"")</f>
        <v/>
      </c>
      <c r="G45" s="23"/>
      <c r="H45" s="56"/>
      <c r="I45" s="70"/>
      <c r="J45" s="56"/>
      <c r="K45" s="56"/>
      <c r="L45" s="56"/>
      <c r="M45" s="56"/>
      <c r="N45" s="23"/>
      <c r="O45" s="23"/>
      <c r="P45" s="56"/>
      <c r="Q45" s="81" t="str">
        <f t="shared" si="0"/>
        <v/>
      </c>
      <c r="R45" s="93"/>
      <c r="S45" s="94"/>
      <c r="T45" s="86" t="str">
        <f t="shared" si="1"/>
        <v/>
      </c>
      <c r="U45" s="87">
        <f t="shared" si="2"/>
        <v>15</v>
      </c>
      <c r="V45" s="43">
        <f t="shared" si="3"/>
        <v>0</v>
      </c>
    </row>
    <row r="46" spans="1:22" s="3" customFormat="1" ht="18" customHeight="1" x14ac:dyDescent="0.2">
      <c r="A46" s="12" t="str">
        <f>IF(ISBLANK(B46)=FALSE,COUNT(A$8:A45)+1,"")</f>
        <v/>
      </c>
      <c r="B46" s="20"/>
      <c r="C46" s="20"/>
      <c r="D46" s="17"/>
      <c r="E46" s="18"/>
      <c r="F46" s="8" t="str">
        <f>IF(ISBLANK(E46)=FALSE,DATEDIF(E46,'Intern Wettkampfdaten'!$B$3,"Y"),"")</f>
        <v/>
      </c>
      <c r="G46" s="23"/>
      <c r="H46" s="56"/>
      <c r="I46" s="70"/>
      <c r="J46" s="56"/>
      <c r="K46" s="56"/>
      <c r="L46" s="56"/>
      <c r="M46" s="56"/>
      <c r="N46" s="23"/>
      <c r="O46" s="23"/>
      <c r="P46" s="56"/>
      <c r="Q46" s="81" t="str">
        <f t="shared" si="0"/>
        <v/>
      </c>
      <c r="R46" s="93"/>
      <c r="S46" s="94"/>
      <c r="T46" s="86" t="str">
        <f t="shared" si="1"/>
        <v/>
      </c>
      <c r="U46" s="87">
        <f t="shared" si="2"/>
        <v>15</v>
      </c>
      <c r="V46" s="43">
        <f t="shared" si="3"/>
        <v>0</v>
      </c>
    </row>
    <row r="47" spans="1:22" s="3" customFormat="1" ht="18" customHeight="1" x14ac:dyDescent="0.2">
      <c r="A47" s="12" t="str">
        <f>IF(ISBLANK(B47)=FALSE,COUNT(A$8:A46)+1,"")</f>
        <v/>
      </c>
      <c r="B47" s="20"/>
      <c r="C47" s="20"/>
      <c r="D47" s="17"/>
      <c r="E47" s="18"/>
      <c r="F47" s="8" t="str">
        <f>IF(ISBLANK(E47)=FALSE,DATEDIF(E47,'Intern Wettkampfdaten'!$B$3,"Y"),"")</f>
        <v/>
      </c>
      <c r="G47" s="23"/>
      <c r="H47" s="56"/>
      <c r="I47" s="70"/>
      <c r="J47" s="56"/>
      <c r="K47" s="56"/>
      <c r="L47" s="56"/>
      <c r="M47" s="56"/>
      <c r="N47" s="23"/>
      <c r="O47" s="23"/>
      <c r="P47" s="56"/>
      <c r="Q47" s="81" t="str">
        <f t="shared" si="0"/>
        <v/>
      </c>
      <c r="R47" s="93"/>
      <c r="S47" s="94"/>
      <c r="T47" s="86" t="str">
        <f t="shared" si="1"/>
        <v/>
      </c>
      <c r="U47" s="87">
        <f t="shared" si="2"/>
        <v>15</v>
      </c>
      <c r="V47" s="43">
        <f t="shared" si="3"/>
        <v>0</v>
      </c>
    </row>
    <row r="48" spans="1:22" s="3" customFormat="1" ht="18" customHeight="1" x14ac:dyDescent="0.2">
      <c r="A48" s="12" t="str">
        <f>IF(ISBLANK(B48)=FALSE,COUNT(A$8:A47)+1,"")</f>
        <v/>
      </c>
      <c r="B48" s="20"/>
      <c r="C48" s="20"/>
      <c r="D48" s="17"/>
      <c r="E48" s="18"/>
      <c r="F48" s="8" t="str">
        <f>IF(ISBLANK(E48)=FALSE,DATEDIF(E48,'Intern Wettkampfdaten'!$B$3,"Y"),"")</f>
        <v/>
      </c>
      <c r="G48" s="23"/>
      <c r="H48" s="56"/>
      <c r="I48" s="70"/>
      <c r="J48" s="56"/>
      <c r="K48" s="56"/>
      <c r="L48" s="56"/>
      <c r="M48" s="56"/>
      <c r="N48" s="23"/>
      <c r="O48" s="23"/>
      <c r="P48" s="56"/>
      <c r="Q48" s="81" t="str">
        <f t="shared" si="0"/>
        <v/>
      </c>
      <c r="R48" s="93"/>
      <c r="S48" s="94"/>
      <c r="T48" s="86" t="str">
        <f t="shared" si="1"/>
        <v/>
      </c>
      <c r="U48" s="87">
        <f t="shared" si="2"/>
        <v>15</v>
      </c>
      <c r="V48" s="43">
        <f t="shared" si="3"/>
        <v>0</v>
      </c>
    </row>
    <row r="49" spans="1:22" s="3" customFormat="1" ht="18" customHeight="1" x14ac:dyDescent="0.2">
      <c r="A49" s="12" t="str">
        <f>IF(ISBLANK(B49)=FALSE,COUNT(A$8:A48)+1,"")</f>
        <v/>
      </c>
      <c r="B49" s="20"/>
      <c r="C49" s="20"/>
      <c r="D49" s="17"/>
      <c r="E49" s="18"/>
      <c r="F49" s="8" t="str">
        <f>IF(ISBLANK(E49)=FALSE,DATEDIF(E49,'Intern Wettkampfdaten'!$B$3,"Y"),"")</f>
        <v/>
      </c>
      <c r="G49" s="23"/>
      <c r="H49" s="56"/>
      <c r="I49" s="70"/>
      <c r="J49" s="56"/>
      <c r="K49" s="56"/>
      <c r="L49" s="56"/>
      <c r="M49" s="56"/>
      <c r="N49" s="23"/>
      <c r="O49" s="23"/>
      <c r="P49" s="56"/>
      <c r="Q49" s="81" t="str">
        <f t="shared" si="0"/>
        <v/>
      </c>
      <c r="R49" s="93"/>
      <c r="S49" s="94"/>
      <c r="T49" s="86" t="str">
        <f t="shared" si="1"/>
        <v/>
      </c>
      <c r="U49" s="87">
        <f t="shared" si="2"/>
        <v>15</v>
      </c>
      <c r="V49" s="43">
        <f t="shared" si="3"/>
        <v>0</v>
      </c>
    </row>
    <row r="50" spans="1:22" s="3" customFormat="1" ht="18" customHeight="1" x14ac:dyDescent="0.2">
      <c r="A50" s="12" t="str">
        <f>IF(ISBLANK(B50)=FALSE,COUNT(A$8:A49)+1,"")</f>
        <v/>
      </c>
      <c r="B50" s="20"/>
      <c r="C50" s="20"/>
      <c r="D50" s="17"/>
      <c r="E50" s="18"/>
      <c r="F50" s="8" t="str">
        <f>IF(ISBLANK(E50)=FALSE,DATEDIF(E50,'Intern Wettkampfdaten'!$B$3,"Y"),"")</f>
        <v/>
      </c>
      <c r="G50" s="23"/>
      <c r="H50" s="56"/>
      <c r="I50" s="70"/>
      <c r="J50" s="56"/>
      <c r="K50" s="56"/>
      <c r="L50" s="56"/>
      <c r="M50" s="56"/>
      <c r="N50" s="23"/>
      <c r="O50" s="23"/>
      <c r="P50" s="56"/>
      <c r="Q50" s="81" t="str">
        <f t="shared" si="0"/>
        <v/>
      </c>
      <c r="R50" s="93"/>
      <c r="S50" s="94"/>
      <c r="T50" s="86" t="str">
        <f t="shared" si="1"/>
        <v/>
      </c>
      <c r="U50" s="87">
        <f t="shared" si="2"/>
        <v>15</v>
      </c>
      <c r="V50" s="43">
        <f t="shared" si="3"/>
        <v>0</v>
      </c>
    </row>
    <row r="51" spans="1:22" s="3" customFormat="1" ht="18" customHeight="1" x14ac:dyDescent="0.2">
      <c r="A51" s="12" t="str">
        <f>IF(ISBLANK(B51)=FALSE,COUNT(A$8:A50)+1,"")</f>
        <v/>
      </c>
      <c r="B51" s="20"/>
      <c r="C51" s="20"/>
      <c r="D51" s="17"/>
      <c r="E51" s="18"/>
      <c r="F51" s="8" t="str">
        <f>IF(ISBLANK(E51)=FALSE,DATEDIF(E51,'Intern Wettkampfdaten'!$B$3,"Y"),"")</f>
        <v/>
      </c>
      <c r="G51" s="23"/>
      <c r="H51" s="56"/>
      <c r="I51" s="70"/>
      <c r="J51" s="56"/>
      <c r="K51" s="56"/>
      <c r="L51" s="56"/>
      <c r="M51" s="56"/>
      <c r="N51" s="23"/>
      <c r="O51" s="23"/>
      <c r="P51" s="56"/>
      <c r="Q51" s="81" t="str">
        <f t="shared" si="0"/>
        <v/>
      </c>
      <c r="R51" s="93"/>
      <c r="S51" s="94"/>
      <c r="T51" s="86" t="str">
        <f t="shared" si="1"/>
        <v/>
      </c>
      <c r="U51" s="87">
        <f t="shared" si="2"/>
        <v>15</v>
      </c>
      <c r="V51" s="43">
        <f t="shared" si="3"/>
        <v>0</v>
      </c>
    </row>
    <row r="52" spans="1:22" s="3" customFormat="1" ht="18" customHeight="1" x14ac:dyDescent="0.2">
      <c r="A52" s="12" t="str">
        <f>IF(ISBLANK(B52)=FALSE,COUNT(A$8:A51)+1,"")</f>
        <v/>
      </c>
      <c r="B52" s="20"/>
      <c r="C52" s="21"/>
      <c r="D52" s="17"/>
      <c r="E52" s="18"/>
      <c r="F52" s="8" t="str">
        <f>IF(ISBLANK(E52)=FALSE,DATEDIF(E52,'Intern Wettkampfdaten'!$B$3,"Y"),"")</f>
        <v/>
      </c>
      <c r="G52" s="23"/>
      <c r="H52" s="56"/>
      <c r="I52" s="70"/>
      <c r="J52" s="56"/>
      <c r="K52" s="56"/>
      <c r="L52" s="56"/>
      <c r="M52" s="56"/>
      <c r="N52" s="23"/>
      <c r="O52" s="23"/>
      <c r="P52" s="56"/>
      <c r="Q52" s="81" t="str">
        <f t="shared" si="0"/>
        <v/>
      </c>
      <c r="R52" s="93"/>
      <c r="S52" s="94"/>
      <c r="T52" s="86" t="str">
        <f t="shared" si="1"/>
        <v/>
      </c>
      <c r="U52" s="87">
        <f t="shared" si="2"/>
        <v>15</v>
      </c>
      <c r="V52" s="43">
        <f t="shared" si="3"/>
        <v>0</v>
      </c>
    </row>
    <row r="53" spans="1:22" s="3" customFormat="1" ht="18" customHeight="1" x14ac:dyDescent="0.2">
      <c r="A53" s="12" t="str">
        <f>IF(ISBLANK(B53)=FALSE,COUNT(A$8:A52)+1,"")</f>
        <v/>
      </c>
      <c r="B53" s="20"/>
      <c r="C53" s="20"/>
      <c r="D53" s="17"/>
      <c r="E53" s="18"/>
      <c r="F53" s="8" t="str">
        <f>IF(ISBLANK(E53)=FALSE,DATEDIF(E53,'Intern Wettkampfdaten'!$B$3,"Y"),"")</f>
        <v/>
      </c>
      <c r="G53" s="23"/>
      <c r="H53" s="56"/>
      <c r="I53" s="70"/>
      <c r="J53" s="56"/>
      <c r="K53" s="56"/>
      <c r="L53" s="56"/>
      <c r="M53" s="56"/>
      <c r="N53" s="23"/>
      <c r="O53" s="23"/>
      <c r="P53" s="56"/>
      <c r="Q53" s="81" t="str">
        <f t="shared" si="0"/>
        <v/>
      </c>
      <c r="R53" s="93"/>
      <c r="S53" s="94"/>
      <c r="T53" s="86" t="str">
        <f t="shared" si="1"/>
        <v/>
      </c>
      <c r="U53" s="87">
        <f t="shared" si="2"/>
        <v>15</v>
      </c>
      <c r="V53" s="43">
        <f t="shared" si="3"/>
        <v>0</v>
      </c>
    </row>
    <row r="54" spans="1:22" s="3" customFormat="1" ht="18" customHeight="1" x14ac:dyDescent="0.2">
      <c r="A54" s="12" t="str">
        <f>IF(ISBLANK(B54)=FALSE,COUNT(A$8:A53)+1,"")</f>
        <v/>
      </c>
      <c r="B54" s="22"/>
      <c r="C54" s="20"/>
      <c r="D54" s="17"/>
      <c r="E54" s="18"/>
      <c r="F54" s="8" t="str">
        <f>IF(ISBLANK(E54)=FALSE,DATEDIF(E54,'Intern Wettkampfdaten'!$B$3,"Y"),"")</f>
        <v/>
      </c>
      <c r="G54" s="23"/>
      <c r="H54" s="56"/>
      <c r="I54" s="70"/>
      <c r="J54" s="56"/>
      <c r="K54" s="56"/>
      <c r="L54" s="56"/>
      <c r="M54" s="56"/>
      <c r="N54" s="23"/>
      <c r="O54" s="23"/>
      <c r="P54" s="56"/>
      <c r="Q54" s="81" t="str">
        <f t="shared" si="0"/>
        <v/>
      </c>
      <c r="R54" s="93"/>
      <c r="S54" s="94"/>
      <c r="T54" s="86" t="str">
        <f t="shared" si="1"/>
        <v/>
      </c>
      <c r="U54" s="87">
        <f t="shared" si="2"/>
        <v>15</v>
      </c>
      <c r="V54" s="43">
        <f t="shared" si="3"/>
        <v>0</v>
      </c>
    </row>
    <row r="55" spans="1:22" s="3" customFormat="1" ht="18" customHeight="1" x14ac:dyDescent="0.2">
      <c r="A55" s="12" t="str">
        <f>IF(ISBLANK(B55)=FALSE,COUNT(A$8:A54)+1,"")</f>
        <v/>
      </c>
      <c r="B55" s="16"/>
      <c r="C55" s="16"/>
      <c r="D55" s="17"/>
      <c r="E55" s="18"/>
      <c r="F55" s="8" t="str">
        <f>IF(ISBLANK(E55)=FALSE,DATEDIF(E55,'Intern Wettkampfdaten'!$B$3,"Y"),"")</f>
        <v/>
      </c>
      <c r="G55" s="23"/>
      <c r="H55" s="56"/>
      <c r="I55" s="70"/>
      <c r="J55" s="56"/>
      <c r="K55" s="56"/>
      <c r="L55" s="56"/>
      <c r="M55" s="56"/>
      <c r="N55" s="23"/>
      <c r="O55" s="23"/>
      <c r="P55" s="56"/>
      <c r="Q55" s="81" t="str">
        <f t="shared" si="0"/>
        <v/>
      </c>
      <c r="R55" s="93"/>
      <c r="S55" s="94"/>
      <c r="T55" s="86" t="str">
        <f t="shared" si="1"/>
        <v/>
      </c>
      <c r="U55" s="87">
        <f t="shared" si="2"/>
        <v>15</v>
      </c>
      <c r="V55" s="43">
        <f t="shared" si="3"/>
        <v>0</v>
      </c>
    </row>
    <row r="56" spans="1:22" s="3" customFormat="1" ht="18" customHeight="1" x14ac:dyDescent="0.2">
      <c r="A56" s="12" t="str">
        <f>IF(ISBLANK(B56)=FALSE,COUNT(A$8:A55)+1,"")</f>
        <v/>
      </c>
      <c r="B56" s="16"/>
      <c r="C56" s="16"/>
      <c r="D56" s="17"/>
      <c r="E56" s="18"/>
      <c r="F56" s="8" t="str">
        <f>IF(ISBLANK(E56)=FALSE,DATEDIF(E56,'Intern Wettkampfdaten'!$B$3,"Y"),"")</f>
        <v/>
      </c>
      <c r="G56" s="23"/>
      <c r="H56" s="56"/>
      <c r="I56" s="70"/>
      <c r="J56" s="56"/>
      <c r="K56" s="56"/>
      <c r="L56" s="56"/>
      <c r="M56" s="56"/>
      <c r="N56" s="23"/>
      <c r="O56" s="23"/>
      <c r="P56" s="56"/>
      <c r="Q56" s="81" t="str">
        <f t="shared" si="0"/>
        <v/>
      </c>
      <c r="R56" s="93"/>
      <c r="S56" s="94"/>
      <c r="T56" s="86" t="str">
        <f t="shared" si="1"/>
        <v/>
      </c>
      <c r="U56" s="87">
        <f t="shared" si="2"/>
        <v>15</v>
      </c>
      <c r="V56" s="43">
        <f t="shared" si="3"/>
        <v>0</v>
      </c>
    </row>
    <row r="57" spans="1:22" s="3" customFormat="1" ht="18" customHeight="1" x14ac:dyDescent="0.2">
      <c r="A57" s="12" t="str">
        <f>IF(ISBLANK(B57)=FALSE,COUNT(A$8:A56)+1,"")</f>
        <v/>
      </c>
      <c r="B57" s="13"/>
      <c r="C57" s="13"/>
      <c r="D57" s="14"/>
      <c r="E57" s="15"/>
      <c r="F57" s="8" t="str">
        <f>IF(ISBLANK(E57)=FALSE,DATEDIF(E57,'Intern Wettkampfdaten'!$B$3,"Y"),"")</f>
        <v/>
      </c>
      <c r="G57" s="23"/>
      <c r="H57" s="56"/>
      <c r="I57" s="70"/>
      <c r="J57" s="56"/>
      <c r="K57" s="56"/>
      <c r="L57" s="56"/>
      <c r="M57" s="56"/>
      <c r="N57" s="23"/>
      <c r="O57" s="23"/>
      <c r="P57" s="56"/>
      <c r="Q57" s="81" t="str">
        <f t="shared" si="0"/>
        <v/>
      </c>
      <c r="R57" s="93"/>
      <c r="S57" s="94"/>
      <c r="T57" s="86" t="str">
        <f t="shared" si="1"/>
        <v/>
      </c>
      <c r="U57" s="87">
        <f t="shared" si="2"/>
        <v>15</v>
      </c>
      <c r="V57" s="43">
        <f t="shared" si="3"/>
        <v>0</v>
      </c>
    </row>
    <row r="59" spans="1:22" hidden="1" x14ac:dyDescent="0.2">
      <c r="G59" s="2">
        <f>COUNTA(G8:G57)</f>
        <v>0</v>
      </c>
      <c r="I59" s="2">
        <f>SUM(IF(FREQUENCY(I8:I57,I8:I57)&gt;0,1))</f>
        <v>0</v>
      </c>
      <c r="K59" s="97">
        <f t="array" ref="K59">SUM(IF(FREQUENCY(IF(LEN(K8:K57)&gt;0,MATCH(K8:K57,K8:K57,0),""),IF(LEN(K8:K57)&gt;0,MATCH(K8:K57,K8:K57,0),""))&gt;0,1))</f>
        <v>0</v>
      </c>
      <c r="N59" s="97">
        <f t="array" ref="N59">SUM(IF(FREQUENCY(IF(LEN(N8:N57)&gt;0,MATCH(N8:N57,N8:N57,0),""),IF(LEN(N8:N57)&gt;0,MATCH(N8:N57,N8:N57,0),""))&gt;0,1))</f>
        <v>0</v>
      </c>
      <c r="T59" s="88">
        <f>COUNTIF(T8:T57,"ERROR")</f>
        <v>0</v>
      </c>
      <c r="V59" s="2">
        <f>SUM(G59,I59,K59,N59)</f>
        <v>0</v>
      </c>
    </row>
    <row r="61" spans="1:22" x14ac:dyDescent="0.2">
      <c r="K61" s="96"/>
    </row>
  </sheetData>
  <sheetProtection algorithmName="SHA-512" hashValue="/JZrwIoTqx9R2FbRq1OeoUDVzt+TCVsPqNZbiVIJBsxF5XHwZgqhoBWip/Ikw2XJCC6935F/Es9DXIEYNzReAg==" saltValue="y65cCZsOHKe44LUIlA1k9A==" spinCount="100000" sheet="1" objects="1" scenarios="1"/>
  <mergeCells count="15">
    <mergeCell ref="A2:S2"/>
    <mergeCell ref="A1:S1"/>
    <mergeCell ref="S5:S6"/>
    <mergeCell ref="A3:S3"/>
    <mergeCell ref="K5:M5"/>
    <mergeCell ref="N5:P5"/>
    <mergeCell ref="Q5:Q6"/>
    <mergeCell ref="F5:F6"/>
    <mergeCell ref="E5:E6"/>
    <mergeCell ref="D5:D6"/>
    <mergeCell ref="C5:C6"/>
    <mergeCell ref="B5:B6"/>
    <mergeCell ref="A5:A6"/>
    <mergeCell ref="G5:H5"/>
    <mergeCell ref="I5:J5"/>
  </mergeCells>
  <phoneticPr fontId="1" type="noConversion"/>
  <conditionalFormatting sqref="B8:E57 G8:P57">
    <cfRule type="expression" dxfId="36" priority="96">
      <formula>($A7="")</formula>
    </cfRule>
  </conditionalFormatting>
  <conditionalFormatting sqref="B8:E57">
    <cfRule type="expression" dxfId="35" priority="5">
      <formula>AND(COUNTA($B8:$E8,$G8:$P8,$R8:$S8)&gt;0,ISBLANK(B8))</formula>
    </cfRule>
  </conditionalFormatting>
  <conditionalFormatting sqref="G8:G57 I8:I57 K8:K57 N8:N57">
    <cfRule type="expression" dxfId="34" priority="4">
      <formula>AND(COUNTA($B8:$E8,$R8:$S8)&gt;0,COUNTA($G8,$I8,$K8,$N8)=0)</formula>
    </cfRule>
  </conditionalFormatting>
  <conditionalFormatting sqref="G8:G57">
    <cfRule type="expression" dxfId="33" priority="6">
      <formula>AND(NOT(ISBLANK($H8)),ISBLANK($G8))</formula>
    </cfRule>
  </conditionalFormatting>
  <conditionalFormatting sqref="G8:P57 B8:E57 R8:S57">
    <cfRule type="expression" dxfId="32" priority="95">
      <formula>ISBLANK(B8)=FALSE</formula>
    </cfRule>
  </conditionalFormatting>
  <conditionalFormatting sqref="G8:P57">
    <cfRule type="expression" dxfId="31" priority="94">
      <formula>COUNTA($G8:$P8)&gt;0</formula>
    </cfRule>
  </conditionalFormatting>
  <conditionalFormatting sqref="A8:E57 G8:S57 Q7">
    <cfRule type="expression" dxfId="30" priority="3">
      <formula>$T7="OKAY"</formula>
    </cfRule>
  </conditionalFormatting>
  <conditionalFormatting sqref="I8:I57">
    <cfRule type="expression" dxfId="29" priority="7">
      <formula>AND(NOT(ISBLANK($J8)),ISBLANK($I8))</formula>
    </cfRule>
  </conditionalFormatting>
  <conditionalFormatting sqref="K8:K57">
    <cfRule type="expression" dxfId="28" priority="36">
      <formula>AND(NOT(ISBLANK($M8)),ISBLANK($K8))</formula>
    </cfRule>
  </conditionalFormatting>
  <conditionalFormatting sqref="N8:N57">
    <cfRule type="expression" dxfId="27" priority="91">
      <formula>AND(NOT(ISBLANK($P8)),ISBLANK($N8))</formula>
    </cfRule>
  </conditionalFormatting>
  <conditionalFormatting sqref="R8:S57">
    <cfRule type="expression" dxfId="26" priority="1">
      <formula>COUNTA($R8:$S8)=1</formula>
    </cfRule>
    <cfRule type="expression" dxfId="25" priority="2">
      <formula>($A7="")</formula>
    </cfRule>
  </conditionalFormatting>
  <dataValidations count="6">
    <dataValidation type="list" allowBlank="1" showErrorMessage="1" errorTitle="Eingabefehler" error="Das Geschlecht muss mit   m   oder  w   angegeben werden!" sqref="D7:D57" xr:uid="{00000000-0002-0000-0100-000000000000}">
      <formula1>"w,m"</formula1>
    </dataValidation>
    <dataValidation type="list" allowBlank="1" showInputMessage="1" showErrorMessage="1" sqref="K8:K57" xr:uid="{00000000-0002-0000-0100-000001000000}">
      <formula1>"KG1,KG2,KG3,KG4,KG5,KG6,KG7,KG8,KG9"</formula1>
    </dataValidation>
    <dataValidation type="list" allowBlank="1" showInputMessage="1" showErrorMessage="1" sqref="N8:N57" xr:uid="{00000000-0002-0000-0100-000002000000}">
      <formula1>"GG1,GG2,GG3,GG4,GG5,GG6,GG7,GG8,GG9"</formula1>
    </dataValidation>
    <dataValidation type="whole" allowBlank="1" showInputMessage="1" showErrorMessage="1" sqref="I8:I57" xr:uid="{00000000-0002-0000-0100-000003000000}">
      <formula1>1</formula1>
      <formula2>99</formula2>
    </dataValidation>
    <dataValidation type="list" allowBlank="1" showInputMessage="1" showErrorMessage="1" sqref="G8:G57 L8:L57 O8:O57" xr:uid="{00000000-0002-0000-0100-000004000000}">
      <formula1>"ja,"</formula1>
    </dataValidation>
    <dataValidation type="list" allowBlank="1" showInputMessage="1" showErrorMessage="1" sqref="S8:S57" xr:uid="{00000000-0002-0000-0100-000005000000}">
      <formula1>"ja,nein"</formula1>
    </dataValidation>
  </dataValidations>
  <pageMargins left="0.74803149606299213" right="0.74803149606299213" top="0.98425196850393704" bottom="0.98425196850393704" header="0.51181102362204722" footer="0.51181102362204722"/>
  <pageSetup paperSize="9" scale="34" orientation="portrait" r:id="rId1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published="0">
    <pageSetUpPr fitToPage="1"/>
  </sheetPr>
  <dimension ref="A1:II53"/>
  <sheetViews>
    <sheetView zoomScale="73" zoomScaleNormal="90" zoomScaleSheetLayoutView="100" zoomScalePageLayoutView="120" workbookViewId="0">
      <pane ySplit="8" topLeftCell="A9" activePane="bottomLeft" state="frozen"/>
      <selection pane="bottomLeft" activeCell="A2" sqref="A2:Y2"/>
    </sheetView>
  </sheetViews>
  <sheetFormatPr baseColWidth="10" defaultColWidth="9.90625" defaultRowHeight="13.2" x14ac:dyDescent="0.2"/>
  <cols>
    <col min="1" max="1" width="3.36328125" style="2" customWidth="1"/>
    <col min="2" max="3" width="20.6328125" style="2" customWidth="1"/>
    <col min="4" max="4" width="10.6328125" style="2" customWidth="1"/>
    <col min="5" max="5" width="6.6328125" style="2" hidden="1" customWidth="1"/>
    <col min="6" max="14" width="10.6328125" style="2" customWidth="1"/>
    <col min="15" max="15" width="11.26953125" style="2" customWidth="1"/>
    <col min="16" max="24" width="10.6328125" style="2" customWidth="1"/>
    <col min="25" max="25" width="20.6328125" style="2" customWidth="1"/>
    <col min="26" max="26" width="16.26953125" style="2" customWidth="1"/>
    <col min="27" max="27" width="9.90625" style="2" customWidth="1"/>
    <col min="28" max="28" width="17.26953125" style="2" customWidth="1"/>
    <col min="29" max="16384" width="9.90625" style="2"/>
  </cols>
  <sheetData>
    <row r="1" spans="1:243" s="40" customFormat="1" ht="30" customHeight="1" x14ac:dyDescent="0.2">
      <c r="A1" s="137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</row>
    <row r="2" spans="1:243" s="40" customFormat="1" ht="30" customHeight="1" x14ac:dyDescent="0.2">
      <c r="A2" s="141" t="str">
        <f>'Intern Wettkampfdaten'!B1</f>
        <v>Bayerische Meisterschaft im Einrad Freestyle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</row>
    <row r="3" spans="1:243" s="41" customFormat="1" ht="30" customHeight="1" x14ac:dyDescent="0.2">
      <c r="A3" s="140" t="str">
        <f>'Intern Wettkampfdaten'!B6</f>
        <v>01. - 03.05.2026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</row>
    <row r="4" spans="1:243" s="42" customFormat="1" ht="1.5" customHeight="1" x14ac:dyDescent="0.2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3" s="42" customFormat="1" ht="60" customHeight="1" x14ac:dyDescent="0.2">
      <c r="A5" s="165" t="s">
        <v>103</v>
      </c>
      <c r="B5" s="162"/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1:243" s="42" customFormat="1" ht="30" customHeight="1" x14ac:dyDescent="0.2">
      <c r="A6" s="166" t="s">
        <v>24</v>
      </c>
      <c r="B6" s="169" t="s">
        <v>10</v>
      </c>
      <c r="C6" s="169" t="s">
        <v>11</v>
      </c>
      <c r="D6" s="175" t="s">
        <v>28</v>
      </c>
      <c r="E6" s="175" t="s">
        <v>63</v>
      </c>
      <c r="F6" s="163" t="s">
        <v>40</v>
      </c>
      <c r="G6" s="164"/>
      <c r="H6" s="164"/>
      <c r="I6" s="164"/>
      <c r="J6" s="164"/>
      <c r="K6" s="164"/>
      <c r="L6" s="164"/>
      <c r="M6" s="164"/>
      <c r="N6" s="164"/>
      <c r="O6" s="164"/>
      <c r="P6" s="163" t="s">
        <v>41</v>
      </c>
      <c r="Q6" s="164"/>
      <c r="R6" s="164"/>
      <c r="S6" s="164"/>
      <c r="T6" s="164"/>
      <c r="U6" s="163" t="s">
        <v>50</v>
      </c>
      <c r="V6" s="164"/>
      <c r="W6" s="164"/>
      <c r="X6" s="164"/>
      <c r="Y6" s="172" t="s">
        <v>55</v>
      </c>
      <c r="AA6" s="99" t="s">
        <v>71</v>
      </c>
      <c r="AB6" s="1">
        <f>'Meldung Teilnehmer'!V59</f>
        <v>0</v>
      </c>
    </row>
    <row r="7" spans="1:243" s="42" customFormat="1" ht="48.6" customHeight="1" x14ac:dyDescent="0.2">
      <c r="A7" s="167"/>
      <c r="B7" s="170"/>
      <c r="C7" s="170"/>
      <c r="D7" s="176"/>
      <c r="E7" s="178"/>
      <c r="F7" s="77" t="s">
        <v>106</v>
      </c>
      <c r="G7" s="77" t="s">
        <v>105</v>
      </c>
      <c r="H7" s="77" t="s">
        <v>107</v>
      </c>
      <c r="I7" s="77" t="s">
        <v>47</v>
      </c>
      <c r="J7" s="77" t="s">
        <v>48</v>
      </c>
      <c r="K7" s="77" t="s">
        <v>108</v>
      </c>
      <c r="L7" s="77" t="s">
        <v>109</v>
      </c>
      <c r="M7" s="77" t="s">
        <v>110</v>
      </c>
      <c r="N7" s="77" t="s">
        <v>49</v>
      </c>
      <c r="O7" s="77" t="s">
        <v>104</v>
      </c>
      <c r="P7" s="77" t="s">
        <v>42</v>
      </c>
      <c r="Q7" s="77" t="s">
        <v>44</v>
      </c>
      <c r="R7" s="77" t="s">
        <v>45</v>
      </c>
      <c r="S7" s="77" t="s">
        <v>43</v>
      </c>
      <c r="T7" s="77" t="s">
        <v>46</v>
      </c>
      <c r="U7" s="77" t="s">
        <v>51</v>
      </c>
      <c r="V7" s="77" t="s">
        <v>52</v>
      </c>
      <c r="W7" s="77" t="s">
        <v>53</v>
      </c>
      <c r="X7" s="77" t="s">
        <v>54</v>
      </c>
      <c r="Y7" s="173"/>
      <c r="AA7" s="99" t="s">
        <v>72</v>
      </c>
      <c r="AB7" s="1">
        <f>ROUNDUP(AB6/2,0)*4</f>
        <v>0</v>
      </c>
    </row>
    <row r="8" spans="1:243" s="1" customFormat="1" ht="30" customHeight="1" x14ac:dyDescent="0.2">
      <c r="A8" s="168"/>
      <c r="B8" s="171"/>
      <c r="C8" s="171"/>
      <c r="D8" s="177"/>
      <c r="E8" s="179"/>
      <c r="F8" s="63" t="s">
        <v>65</v>
      </c>
      <c r="G8" s="136" t="s">
        <v>65</v>
      </c>
      <c r="H8" s="136" t="s">
        <v>65</v>
      </c>
      <c r="I8" s="76" t="s">
        <v>65</v>
      </c>
      <c r="J8" s="76" t="s">
        <v>65</v>
      </c>
      <c r="K8" s="136" t="s">
        <v>65</v>
      </c>
      <c r="L8" s="136" t="s">
        <v>65</v>
      </c>
      <c r="M8" s="76" t="s">
        <v>65</v>
      </c>
      <c r="N8" s="76" t="s">
        <v>65</v>
      </c>
      <c r="O8" s="76" t="s">
        <v>65</v>
      </c>
      <c r="P8" s="76" t="s">
        <v>65</v>
      </c>
      <c r="Q8" s="76" t="s">
        <v>65</v>
      </c>
      <c r="R8" s="76" t="s">
        <v>65</v>
      </c>
      <c r="S8" s="76" t="s">
        <v>65</v>
      </c>
      <c r="T8" s="76" t="s">
        <v>65</v>
      </c>
      <c r="U8" s="76" t="s">
        <v>65</v>
      </c>
      <c r="V8" s="76" t="s">
        <v>65</v>
      </c>
      <c r="W8" s="76" t="s">
        <v>65</v>
      </c>
      <c r="X8" s="76" t="s">
        <v>65</v>
      </c>
      <c r="Y8" s="174"/>
      <c r="AA8" s="98" t="s">
        <v>73</v>
      </c>
      <c r="AB8" s="1">
        <f>ROUNDUP(AB6/4,0)</f>
        <v>0</v>
      </c>
    </row>
    <row r="9" spans="1:243" ht="18" customHeight="1" x14ac:dyDescent="0.2">
      <c r="A9" s="58">
        <v>0</v>
      </c>
      <c r="B9" s="59" t="s">
        <v>13</v>
      </c>
      <c r="C9" s="57" t="s">
        <v>14</v>
      </c>
      <c r="D9" s="7" t="s">
        <v>101</v>
      </c>
      <c r="E9" s="8" t="e">
        <f>IF(ISBLANK(D9)=FALSE,DATEDIF(D9,'Intern Wettkampfdaten'!$B$3,"Y"),"")</f>
        <v>#VALUE!</v>
      </c>
      <c r="F9" s="61"/>
      <c r="G9" s="61"/>
      <c r="H9" s="61"/>
      <c r="I9" s="61" t="s">
        <v>66</v>
      </c>
      <c r="J9" s="61" t="s">
        <v>66</v>
      </c>
      <c r="K9" s="61"/>
      <c r="L9" s="61"/>
      <c r="M9" s="61"/>
      <c r="N9" s="61" t="s">
        <v>66</v>
      </c>
      <c r="O9" s="61" t="s">
        <v>66</v>
      </c>
      <c r="P9" s="61"/>
      <c r="Q9" s="61" t="s">
        <v>66</v>
      </c>
      <c r="R9" s="61" t="s">
        <v>66</v>
      </c>
      <c r="S9" s="61"/>
      <c r="T9" s="61" t="s">
        <v>66</v>
      </c>
      <c r="U9" s="61"/>
      <c r="V9" s="61" t="s">
        <v>66</v>
      </c>
      <c r="W9" s="61" t="s">
        <v>66</v>
      </c>
      <c r="X9" s="61" t="s">
        <v>66</v>
      </c>
      <c r="Y9" s="24"/>
      <c r="Z9" s="100"/>
      <c r="AA9" s="100"/>
      <c r="AB9" s="100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</row>
    <row r="10" spans="1:243" ht="18" customHeight="1" x14ac:dyDescent="0.2">
      <c r="A10" s="11" t="str">
        <f>IF(AB8&gt;0,1,IF(ISBLANK(B10)=FALSE,1,""))</f>
        <v/>
      </c>
      <c r="B10" s="13"/>
      <c r="C10" s="13"/>
      <c r="D10" s="79"/>
      <c r="E10" s="8" t="str">
        <f>IF(ISBLANK(D10)=FALSE,DATEDIF(D10,'Intern Wettkampfdaten'!$B$3,"Y"),"")</f>
        <v/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71"/>
      <c r="Z10" s="100" t="str">
        <f>IF(AND(A10="",COUNTA(B10:D10,F10:X10)&lt;1),"",IF(OR(COUNTA(B10:D10)&lt;3,COUNTA(F10:X10)&lt;1,E10&lt;16),"ERROR","OKAY"))</f>
        <v/>
      </c>
      <c r="AA10" s="100"/>
      <c r="AB10" s="100">
        <f>COUNTA(F10:H10)+COUNTA(I10:J10)*2+COUNTA(K10:M10)+COUNTA(N10:O10)*2+COUNTA(P10:X10)</f>
        <v>0</v>
      </c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</row>
    <row r="11" spans="1:243" ht="18" customHeight="1" x14ac:dyDescent="0.2">
      <c r="A11" s="12" t="str">
        <f>IF(Z8&gt;1,2,IF(ISBLANK(B11)=FALSE,COUNT(A10)+1,""))</f>
        <v/>
      </c>
      <c r="B11" s="13"/>
      <c r="C11" s="13"/>
      <c r="D11" s="79"/>
      <c r="E11" s="8" t="str">
        <f>IF(ISBLANK(D11)=FALSE,DATEDIF(D11,'Intern Wettkampfdaten'!$B$3,"Y"),"")</f>
        <v/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71"/>
      <c r="Z11" s="100" t="str">
        <f>IF(AND(A11="",COUNTA(B11:D11,F11:X11)&lt;1),"",IF(OR(COUNTA(B11:D11)&lt;3,COUNTA(F11:X11)&lt;1),"ERROR","OKAY"))</f>
        <v/>
      </c>
      <c r="AA11" s="100"/>
      <c r="AB11" s="100">
        <f t="shared" ref="AB11:AB39" si="0">COUNTA(F11:O11)*2+COUNTA(P11:X11)</f>
        <v>0</v>
      </c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</row>
    <row r="12" spans="1:243" ht="18" customHeight="1" x14ac:dyDescent="0.2">
      <c r="A12" s="12" t="str">
        <f>IF(Z8&gt;2,3,IF(ISBLANK(B12)=FALSE,COUNT(A$10:A11)+1,""))</f>
        <v/>
      </c>
      <c r="B12" s="16"/>
      <c r="C12" s="19"/>
      <c r="D12" s="79"/>
      <c r="E12" s="8" t="str">
        <f>IF(ISBLANK(D12)=FALSE,DATEDIF(D12,'Intern Wettkampfdaten'!$B$3,"Y"),"")</f>
        <v/>
      </c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71"/>
      <c r="Z12" s="100" t="str">
        <f>IF(AND(A12="",COUNTA(B12:D12,F12:X12)&lt;1),"",IF(OR(COUNTA(B12:D12)&lt;3,COUNTA(F12:X12)&lt;1),"ERROR","OKAY"))</f>
        <v/>
      </c>
      <c r="AA12" s="100"/>
      <c r="AB12" s="100">
        <f t="shared" si="0"/>
        <v>0</v>
      </c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  <c r="FQ12" s="43"/>
      <c r="FR12" s="43"/>
      <c r="FS12" s="43"/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  <c r="HK12" s="43"/>
      <c r="HL12" s="43"/>
      <c r="HM12" s="43"/>
      <c r="HN12" s="43"/>
      <c r="HO12" s="43"/>
      <c r="HP12" s="43"/>
      <c r="HQ12" s="43"/>
      <c r="HR12" s="43"/>
      <c r="HS12" s="43"/>
      <c r="HT12" s="43"/>
      <c r="HU12" s="43"/>
      <c r="HV12" s="43"/>
      <c r="HW12" s="43"/>
      <c r="HX12" s="43"/>
      <c r="HY12" s="43"/>
      <c r="HZ12" s="43"/>
      <c r="IA12" s="43"/>
      <c r="IB12" s="43"/>
      <c r="IC12" s="43"/>
      <c r="ID12" s="43"/>
      <c r="IE12" s="43"/>
      <c r="IF12" s="43"/>
      <c r="IG12" s="43"/>
      <c r="IH12" s="43"/>
      <c r="II12" s="43"/>
    </row>
    <row r="13" spans="1:243" ht="18" customHeight="1" x14ac:dyDescent="0.2">
      <c r="A13" s="12" t="str">
        <f>IF(Z8&gt;3,4,IF(ISBLANK(B13)=FALSE,COUNT(A$10:A12)+1,""))</f>
        <v/>
      </c>
      <c r="B13" s="16"/>
      <c r="C13" s="19"/>
      <c r="D13" s="79"/>
      <c r="E13" s="8" t="str">
        <f>IF(ISBLANK(D13)=FALSE,DATEDIF(D13,'Intern Wettkampfdaten'!$B$3,"Y"),"")</f>
        <v/>
      </c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71"/>
      <c r="Z13" s="100" t="str">
        <f>IF(AND(A13="",COUNTA(B13:D13,F13:X13)&lt;1),"",IF(OR(COUNTA(B13:D13)&lt;3,COUNTA(F13:X13)&lt;1),"ERROR","OKAY"))</f>
        <v/>
      </c>
      <c r="AA13" s="100"/>
      <c r="AB13" s="100">
        <f t="shared" si="0"/>
        <v>0</v>
      </c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3"/>
      <c r="FJ13" s="43"/>
      <c r="FK13" s="43"/>
      <c r="FL13" s="43"/>
      <c r="FM13" s="43"/>
      <c r="FN13" s="43"/>
      <c r="FO13" s="43"/>
      <c r="FP13" s="43"/>
      <c r="FQ13" s="43"/>
      <c r="FR13" s="43"/>
      <c r="FS13" s="43"/>
      <c r="FT13" s="43"/>
      <c r="FU13" s="43"/>
      <c r="FV13" s="43"/>
      <c r="FW13" s="43"/>
      <c r="FX13" s="43"/>
      <c r="FY13" s="43"/>
      <c r="FZ13" s="43"/>
      <c r="GA13" s="43"/>
      <c r="GB13" s="43"/>
      <c r="GC13" s="43"/>
      <c r="GD13" s="43"/>
      <c r="GE13" s="43"/>
      <c r="GF13" s="43"/>
      <c r="GG13" s="43"/>
      <c r="GH13" s="43"/>
      <c r="GI13" s="43"/>
      <c r="GJ13" s="43"/>
      <c r="GK13" s="43"/>
      <c r="GL13" s="43"/>
      <c r="GM13" s="43"/>
      <c r="GN13" s="43"/>
      <c r="GO13" s="43"/>
      <c r="GP13" s="43"/>
      <c r="GQ13" s="43"/>
      <c r="GR13" s="43"/>
      <c r="GS13" s="43"/>
      <c r="GT13" s="43"/>
      <c r="GU13" s="43"/>
      <c r="GV13" s="43"/>
      <c r="GW13" s="43"/>
      <c r="GX13" s="43"/>
      <c r="GY13" s="43"/>
      <c r="GZ13" s="43"/>
      <c r="HA13" s="43"/>
      <c r="HB13" s="43"/>
      <c r="HC13" s="43"/>
      <c r="HD13" s="43"/>
      <c r="HE13" s="43"/>
      <c r="HF13" s="43"/>
      <c r="HG13" s="43"/>
      <c r="HH13" s="43"/>
      <c r="HI13" s="43"/>
      <c r="HJ13" s="43"/>
      <c r="HK13" s="43"/>
      <c r="HL13" s="43"/>
      <c r="HM13" s="43"/>
      <c r="HN13" s="43"/>
      <c r="HO13" s="43"/>
      <c r="HP13" s="43"/>
      <c r="HQ13" s="43"/>
      <c r="HR13" s="43"/>
      <c r="HS13" s="43"/>
      <c r="HT13" s="43"/>
      <c r="HU13" s="43"/>
      <c r="HV13" s="43"/>
      <c r="HW13" s="43"/>
      <c r="HX13" s="43"/>
      <c r="HY13" s="43"/>
      <c r="HZ13" s="43"/>
      <c r="IA13" s="43"/>
      <c r="IB13" s="43"/>
      <c r="IC13" s="43"/>
      <c r="ID13" s="43"/>
      <c r="IE13" s="43"/>
      <c r="IF13" s="43"/>
      <c r="IG13" s="43"/>
      <c r="IH13" s="43"/>
      <c r="II13" s="43"/>
    </row>
    <row r="14" spans="1:243" ht="18" customHeight="1" x14ac:dyDescent="0.2">
      <c r="A14" s="12" t="str">
        <f>IF(Z8&gt;4,5,IF(ISBLANK(B14)=FALSE,COUNT(A$10:A13)+1,""))</f>
        <v/>
      </c>
      <c r="B14" s="16"/>
      <c r="C14" s="19"/>
      <c r="D14" s="79"/>
      <c r="E14" s="8" t="str">
        <f>IF(ISBLANK(D14)=FALSE,DATEDIF(D14,'Intern Wettkampfdaten'!$B$3,"Y"),"")</f>
        <v/>
      </c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71"/>
      <c r="Z14" s="100" t="str">
        <f>IF(AND(A14="",COUNTA(B14:D14,F14:X14)&lt;1),"",IF(OR(COUNTA(B14:D14)&lt;3,COUNTA(F14:X14)&lt;1),"ERROR","OKAY"))</f>
        <v/>
      </c>
      <c r="AA14" s="100"/>
      <c r="AB14" s="100">
        <f t="shared" si="0"/>
        <v>0</v>
      </c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  <c r="GA14" s="43"/>
      <c r="GB14" s="43"/>
      <c r="GC14" s="43"/>
      <c r="GD14" s="43"/>
      <c r="GE14" s="43"/>
      <c r="GF14" s="43"/>
      <c r="GG14" s="43"/>
      <c r="GH14" s="43"/>
      <c r="GI14" s="43"/>
      <c r="GJ14" s="43"/>
      <c r="GK14" s="43"/>
      <c r="GL14" s="43"/>
      <c r="GM14" s="43"/>
      <c r="GN14" s="43"/>
      <c r="GO14" s="43"/>
      <c r="GP14" s="43"/>
      <c r="GQ14" s="43"/>
      <c r="GR14" s="43"/>
      <c r="GS14" s="43"/>
      <c r="GT14" s="43"/>
      <c r="GU14" s="43"/>
      <c r="GV14" s="43"/>
      <c r="GW14" s="43"/>
      <c r="GX14" s="43"/>
      <c r="GY14" s="43"/>
      <c r="GZ14" s="43"/>
      <c r="HA14" s="43"/>
      <c r="HB14" s="43"/>
      <c r="HC14" s="43"/>
      <c r="HD14" s="43"/>
      <c r="HE14" s="43"/>
      <c r="HF14" s="43"/>
      <c r="HG14" s="43"/>
      <c r="HH14" s="43"/>
      <c r="HI14" s="43"/>
      <c r="HJ14" s="43"/>
      <c r="HK14" s="43"/>
      <c r="HL14" s="43"/>
      <c r="HM14" s="43"/>
      <c r="HN14" s="43"/>
      <c r="HO14" s="43"/>
      <c r="HP14" s="43"/>
      <c r="HQ14" s="43"/>
      <c r="HR14" s="43"/>
      <c r="HS14" s="43"/>
      <c r="HT14" s="43"/>
      <c r="HU14" s="43"/>
      <c r="HV14" s="43"/>
      <c r="HW14" s="43"/>
      <c r="HX14" s="43"/>
      <c r="HY14" s="43"/>
      <c r="HZ14" s="43"/>
      <c r="IA14" s="43"/>
      <c r="IB14" s="43"/>
      <c r="IC14" s="43"/>
      <c r="ID14" s="43"/>
      <c r="IE14" s="43"/>
      <c r="IF14" s="43"/>
      <c r="IG14" s="43"/>
      <c r="IH14" s="43"/>
      <c r="II14" s="43"/>
    </row>
    <row r="15" spans="1:243" ht="18" customHeight="1" x14ac:dyDescent="0.2">
      <c r="A15" s="12" t="str">
        <f>IF(ISBLANK(B15)=FALSE,COUNT(A$10:A14)+1,"")</f>
        <v/>
      </c>
      <c r="B15" s="16"/>
      <c r="C15" s="19"/>
      <c r="D15" s="79"/>
      <c r="E15" s="8" t="str">
        <f>IF(ISBLANK(D15)=FALSE,DATEDIF(D15,'Intern Wettkampfdaten'!$B$3,"Y"),"")</f>
        <v/>
      </c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71"/>
      <c r="Z15" s="100" t="str">
        <f>IF(AND(A15="",COUNTA(B15:D15,F15:X15)&lt;1),"",IF(OR(COUNTA(B15:D15)&lt;3,COUNTA(F15:X15)&lt;1),"ERROR","OKAY"))</f>
        <v/>
      </c>
      <c r="AA15" s="100"/>
      <c r="AB15" s="100">
        <f t="shared" si="0"/>
        <v>0</v>
      </c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3"/>
      <c r="FJ15" s="43"/>
      <c r="FK15" s="43"/>
      <c r="FL15" s="43"/>
      <c r="FM15" s="43"/>
      <c r="FN15" s="43"/>
      <c r="FO15" s="43"/>
      <c r="FP15" s="43"/>
      <c r="FQ15" s="43"/>
      <c r="FR15" s="43"/>
      <c r="FS15" s="43"/>
      <c r="FT15" s="43"/>
      <c r="FU15" s="43"/>
      <c r="FV15" s="43"/>
      <c r="FW15" s="43"/>
      <c r="FX15" s="43"/>
      <c r="FY15" s="43"/>
      <c r="FZ15" s="43"/>
      <c r="GA15" s="43"/>
      <c r="GB15" s="43"/>
      <c r="GC15" s="43"/>
      <c r="GD15" s="43"/>
      <c r="GE15" s="43"/>
      <c r="GF15" s="43"/>
      <c r="GG15" s="43"/>
      <c r="GH15" s="43"/>
      <c r="GI15" s="43"/>
      <c r="GJ15" s="43"/>
      <c r="GK15" s="43"/>
      <c r="GL15" s="43"/>
      <c r="GM15" s="43"/>
      <c r="GN15" s="43"/>
      <c r="GO15" s="43"/>
      <c r="GP15" s="43"/>
      <c r="GQ15" s="43"/>
      <c r="GR15" s="43"/>
      <c r="GS15" s="43"/>
      <c r="GT15" s="43"/>
      <c r="GU15" s="43"/>
      <c r="GV15" s="43"/>
      <c r="GW15" s="43"/>
      <c r="GX15" s="43"/>
      <c r="GY15" s="43"/>
      <c r="GZ15" s="43"/>
      <c r="HA15" s="43"/>
      <c r="HB15" s="43"/>
      <c r="HC15" s="43"/>
      <c r="HD15" s="43"/>
      <c r="HE15" s="43"/>
      <c r="HF15" s="43"/>
      <c r="HG15" s="43"/>
      <c r="HH15" s="43"/>
      <c r="HI15" s="43"/>
      <c r="HJ15" s="43"/>
      <c r="HK15" s="43"/>
      <c r="HL15" s="43"/>
      <c r="HM15" s="43"/>
      <c r="HN15" s="43"/>
      <c r="HO15" s="43"/>
      <c r="HP15" s="43"/>
      <c r="HQ15" s="43"/>
      <c r="HR15" s="43"/>
      <c r="HS15" s="43"/>
      <c r="HT15" s="43"/>
      <c r="HU15" s="43"/>
      <c r="HV15" s="43"/>
      <c r="HW15" s="43"/>
      <c r="HX15" s="43"/>
      <c r="HY15" s="43"/>
      <c r="HZ15" s="43"/>
      <c r="IA15" s="43"/>
      <c r="IB15" s="43"/>
      <c r="IC15" s="43"/>
      <c r="ID15" s="43"/>
      <c r="IE15" s="43"/>
      <c r="IF15" s="43"/>
      <c r="IG15" s="43"/>
      <c r="IH15" s="43"/>
      <c r="II15" s="43"/>
    </row>
    <row r="16" spans="1:243" ht="18" customHeight="1" x14ac:dyDescent="0.2">
      <c r="A16" s="12" t="str">
        <f>IF(ISBLANK(B16)=FALSE,COUNT(A$10:A15)+1,"")</f>
        <v/>
      </c>
      <c r="B16" s="16"/>
      <c r="C16" s="19"/>
      <c r="D16" s="79"/>
      <c r="E16" s="8" t="str">
        <f>IF(ISBLANK(D16)=FALSE,DATEDIF(D16,'Intern Wettkampfdaten'!$B$3,"Y"),"")</f>
        <v/>
      </c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71"/>
      <c r="Z16" s="100" t="str">
        <f>IF(AND(A16="",COUNTA(B16:D16,F16:X16)&lt;1),"",IF(OR(COUNTA(B16:D16)&lt;3,COUNTA(F16:X16)&lt;1),"ERROR","OKAY"))</f>
        <v/>
      </c>
      <c r="AA16" s="100"/>
      <c r="AB16" s="100">
        <f t="shared" si="0"/>
        <v>0</v>
      </c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3"/>
      <c r="FJ16" s="43"/>
      <c r="FK16" s="43"/>
      <c r="FL16" s="43"/>
      <c r="FM16" s="43"/>
      <c r="FN16" s="43"/>
      <c r="FO16" s="43"/>
      <c r="FP16" s="43"/>
      <c r="FQ16" s="43"/>
      <c r="FR16" s="43"/>
      <c r="FS16" s="43"/>
      <c r="FT16" s="43"/>
      <c r="FU16" s="43"/>
      <c r="FV16" s="43"/>
      <c r="FW16" s="43"/>
      <c r="FX16" s="43"/>
      <c r="FY16" s="43"/>
      <c r="FZ16" s="43"/>
      <c r="GA16" s="43"/>
      <c r="GB16" s="43"/>
      <c r="GC16" s="43"/>
      <c r="GD16" s="43"/>
      <c r="GE16" s="43"/>
      <c r="GF16" s="43"/>
      <c r="GG16" s="43"/>
      <c r="GH16" s="43"/>
      <c r="GI16" s="43"/>
      <c r="GJ16" s="43"/>
      <c r="GK16" s="43"/>
      <c r="GL16" s="43"/>
      <c r="GM16" s="43"/>
      <c r="GN16" s="43"/>
      <c r="GO16" s="43"/>
      <c r="GP16" s="43"/>
      <c r="GQ16" s="43"/>
      <c r="GR16" s="43"/>
      <c r="GS16" s="43"/>
      <c r="GT16" s="43"/>
      <c r="GU16" s="43"/>
      <c r="GV16" s="43"/>
      <c r="GW16" s="43"/>
      <c r="GX16" s="43"/>
      <c r="GY16" s="43"/>
      <c r="GZ16" s="43"/>
      <c r="HA16" s="43"/>
      <c r="HB16" s="43"/>
      <c r="HC16" s="43"/>
      <c r="HD16" s="43"/>
      <c r="HE16" s="43"/>
      <c r="HF16" s="43"/>
      <c r="HG16" s="43"/>
      <c r="HH16" s="43"/>
      <c r="HI16" s="43"/>
      <c r="HJ16" s="43"/>
      <c r="HK16" s="43"/>
      <c r="HL16" s="43"/>
      <c r="HM16" s="43"/>
      <c r="HN16" s="43"/>
      <c r="HO16" s="43"/>
      <c r="HP16" s="43"/>
      <c r="HQ16" s="43"/>
      <c r="HR16" s="43"/>
      <c r="HS16" s="43"/>
      <c r="HT16" s="43"/>
      <c r="HU16" s="43"/>
      <c r="HV16" s="43"/>
      <c r="HW16" s="43"/>
      <c r="HX16" s="43"/>
      <c r="HY16" s="43"/>
      <c r="HZ16" s="43"/>
      <c r="IA16" s="43"/>
      <c r="IB16" s="43"/>
      <c r="IC16" s="43"/>
      <c r="ID16" s="43"/>
      <c r="IE16" s="43"/>
      <c r="IF16" s="43"/>
      <c r="IG16" s="43"/>
      <c r="IH16" s="43"/>
      <c r="II16" s="43"/>
    </row>
    <row r="17" spans="1:243" ht="18" customHeight="1" x14ac:dyDescent="0.2">
      <c r="A17" s="12" t="str">
        <f>IF(ISBLANK(B17)=FALSE,COUNT(A$10:A16)+1,"")</f>
        <v/>
      </c>
      <c r="B17" s="16"/>
      <c r="C17" s="19"/>
      <c r="D17" s="79"/>
      <c r="E17" s="8" t="str">
        <f>IF(ISBLANK(D17)=FALSE,DATEDIF(D17,'Intern Wettkampfdaten'!$B$3,"Y"),"")</f>
        <v/>
      </c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71"/>
      <c r="Z17" s="100" t="str">
        <f>IF(AND(A17="",COUNTA(B17:D17,F17:X17)&lt;1),"",IF(OR(COUNTA(B17:D17)&lt;3,COUNTA(F17:X17)&lt;1),"ERROR","OKAY"))</f>
        <v/>
      </c>
      <c r="AA17" s="100"/>
      <c r="AB17" s="100">
        <f t="shared" si="0"/>
        <v>0</v>
      </c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3"/>
      <c r="FK17" s="43"/>
      <c r="FL17" s="43"/>
      <c r="FM17" s="43"/>
      <c r="FN17" s="43"/>
      <c r="FO17" s="43"/>
      <c r="FP17" s="43"/>
      <c r="FQ17" s="43"/>
      <c r="FR17" s="43"/>
      <c r="FS17" s="43"/>
      <c r="FT17" s="43"/>
      <c r="FU17" s="43"/>
      <c r="FV17" s="43"/>
      <c r="FW17" s="43"/>
      <c r="FX17" s="43"/>
      <c r="FY17" s="43"/>
      <c r="FZ17" s="43"/>
      <c r="GA17" s="43"/>
      <c r="GB17" s="43"/>
      <c r="GC17" s="43"/>
      <c r="GD17" s="43"/>
      <c r="GE17" s="43"/>
      <c r="GF17" s="43"/>
      <c r="GG17" s="43"/>
      <c r="GH17" s="43"/>
      <c r="GI17" s="43"/>
      <c r="GJ17" s="43"/>
      <c r="GK17" s="43"/>
      <c r="GL17" s="43"/>
      <c r="GM17" s="43"/>
      <c r="GN17" s="43"/>
      <c r="GO17" s="43"/>
      <c r="GP17" s="43"/>
      <c r="GQ17" s="43"/>
      <c r="GR17" s="43"/>
      <c r="GS17" s="43"/>
      <c r="GT17" s="43"/>
      <c r="GU17" s="43"/>
      <c r="GV17" s="43"/>
      <c r="GW17" s="43"/>
      <c r="GX17" s="43"/>
      <c r="GY17" s="43"/>
      <c r="GZ17" s="43"/>
      <c r="HA17" s="43"/>
      <c r="HB17" s="43"/>
      <c r="HC17" s="43"/>
      <c r="HD17" s="43"/>
      <c r="HE17" s="43"/>
      <c r="HF17" s="43"/>
      <c r="HG17" s="43"/>
      <c r="HH17" s="43"/>
      <c r="HI17" s="43"/>
      <c r="HJ17" s="43"/>
      <c r="HK17" s="43"/>
      <c r="HL17" s="43"/>
      <c r="HM17" s="43"/>
      <c r="HN17" s="43"/>
      <c r="HO17" s="43"/>
      <c r="HP17" s="43"/>
      <c r="HQ17" s="43"/>
      <c r="HR17" s="43"/>
      <c r="HS17" s="43"/>
      <c r="HT17" s="43"/>
      <c r="HU17" s="43"/>
      <c r="HV17" s="43"/>
      <c r="HW17" s="43"/>
      <c r="HX17" s="43"/>
      <c r="HY17" s="43"/>
      <c r="HZ17" s="43"/>
      <c r="IA17" s="43"/>
      <c r="IB17" s="43"/>
      <c r="IC17" s="43"/>
      <c r="ID17" s="43"/>
      <c r="IE17" s="43"/>
      <c r="IF17" s="43"/>
      <c r="IG17" s="43"/>
      <c r="IH17" s="43"/>
      <c r="II17" s="43"/>
    </row>
    <row r="18" spans="1:243" ht="18" customHeight="1" x14ac:dyDescent="0.2">
      <c r="A18" s="12" t="str">
        <f>IF(ISBLANK(B18)=FALSE,COUNT(A$10:A17)+1,"")</f>
        <v/>
      </c>
      <c r="B18" s="16"/>
      <c r="C18" s="19"/>
      <c r="D18" s="79"/>
      <c r="E18" s="8" t="str">
        <f>IF(ISBLANK(D18)=FALSE,DATEDIF(D18,'Intern Wettkampfdaten'!$B$3,"Y"),"")</f>
        <v/>
      </c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71"/>
      <c r="Z18" s="100" t="str">
        <f>IF(AND(A18="",COUNTA(B18:D18,F18:X18)&lt;1),"",IF(OR(COUNTA(B18:D18)&lt;3,COUNTA(F18:X18)&lt;1),"ERROR","OKAY"))</f>
        <v/>
      </c>
      <c r="AA18" s="100"/>
      <c r="AB18" s="100">
        <f t="shared" si="0"/>
        <v>0</v>
      </c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  <c r="DN18" s="43"/>
      <c r="DO18" s="43"/>
      <c r="DP18" s="43"/>
      <c r="DQ18" s="43"/>
      <c r="DR18" s="43"/>
      <c r="DS18" s="43"/>
      <c r="DT18" s="43"/>
      <c r="DU18" s="43"/>
      <c r="DV18" s="43"/>
      <c r="DW18" s="43"/>
      <c r="DX18" s="43"/>
      <c r="DY18" s="43"/>
      <c r="DZ18" s="43"/>
      <c r="EA18" s="43"/>
      <c r="EB18" s="43"/>
      <c r="EC18" s="43"/>
      <c r="ED18" s="43"/>
      <c r="EE18" s="43"/>
      <c r="EF18" s="43"/>
      <c r="EG18" s="43"/>
      <c r="EH18" s="43"/>
      <c r="EI18" s="43"/>
      <c r="EJ18" s="43"/>
      <c r="EK18" s="43"/>
      <c r="EL18" s="43"/>
      <c r="EM18" s="43"/>
      <c r="EN18" s="43"/>
      <c r="EO18" s="43"/>
      <c r="EP18" s="43"/>
      <c r="EQ18" s="43"/>
      <c r="ER18" s="43"/>
      <c r="ES18" s="43"/>
      <c r="ET18" s="43"/>
      <c r="EU18" s="43"/>
      <c r="EV18" s="43"/>
      <c r="EW18" s="43"/>
      <c r="EX18" s="43"/>
      <c r="EY18" s="43"/>
      <c r="EZ18" s="43"/>
      <c r="FA18" s="43"/>
      <c r="FB18" s="43"/>
      <c r="FC18" s="43"/>
      <c r="FD18" s="43"/>
      <c r="FE18" s="43"/>
      <c r="FF18" s="43"/>
      <c r="FG18" s="43"/>
      <c r="FH18" s="43"/>
      <c r="FI18" s="43"/>
      <c r="FJ18" s="43"/>
      <c r="FK18" s="43"/>
      <c r="FL18" s="43"/>
      <c r="FM18" s="43"/>
      <c r="FN18" s="43"/>
      <c r="FO18" s="43"/>
      <c r="FP18" s="43"/>
      <c r="FQ18" s="43"/>
      <c r="FR18" s="43"/>
      <c r="FS18" s="43"/>
      <c r="FT18" s="43"/>
      <c r="FU18" s="43"/>
      <c r="FV18" s="43"/>
      <c r="FW18" s="43"/>
      <c r="FX18" s="43"/>
      <c r="FY18" s="43"/>
      <c r="FZ18" s="43"/>
      <c r="GA18" s="43"/>
      <c r="GB18" s="43"/>
      <c r="GC18" s="43"/>
      <c r="GD18" s="43"/>
      <c r="GE18" s="43"/>
      <c r="GF18" s="43"/>
      <c r="GG18" s="43"/>
      <c r="GH18" s="43"/>
      <c r="GI18" s="43"/>
      <c r="GJ18" s="43"/>
      <c r="GK18" s="43"/>
      <c r="GL18" s="43"/>
      <c r="GM18" s="43"/>
      <c r="GN18" s="43"/>
      <c r="GO18" s="43"/>
      <c r="GP18" s="43"/>
      <c r="GQ18" s="43"/>
      <c r="GR18" s="43"/>
      <c r="GS18" s="43"/>
      <c r="GT18" s="43"/>
      <c r="GU18" s="43"/>
      <c r="GV18" s="43"/>
      <c r="GW18" s="43"/>
      <c r="GX18" s="43"/>
      <c r="GY18" s="43"/>
      <c r="GZ18" s="43"/>
      <c r="HA18" s="43"/>
      <c r="HB18" s="43"/>
      <c r="HC18" s="43"/>
      <c r="HD18" s="43"/>
      <c r="HE18" s="43"/>
      <c r="HF18" s="43"/>
      <c r="HG18" s="43"/>
      <c r="HH18" s="43"/>
      <c r="HI18" s="43"/>
      <c r="HJ18" s="43"/>
      <c r="HK18" s="43"/>
      <c r="HL18" s="43"/>
      <c r="HM18" s="43"/>
      <c r="HN18" s="43"/>
      <c r="HO18" s="43"/>
      <c r="HP18" s="43"/>
      <c r="HQ18" s="43"/>
      <c r="HR18" s="43"/>
      <c r="HS18" s="43"/>
      <c r="HT18" s="43"/>
      <c r="HU18" s="43"/>
      <c r="HV18" s="43"/>
      <c r="HW18" s="43"/>
      <c r="HX18" s="43"/>
      <c r="HY18" s="43"/>
      <c r="HZ18" s="43"/>
      <c r="IA18" s="43"/>
      <c r="IB18" s="43"/>
      <c r="IC18" s="43"/>
      <c r="ID18" s="43"/>
      <c r="IE18" s="43"/>
      <c r="IF18" s="43"/>
      <c r="IG18" s="43"/>
      <c r="IH18" s="43"/>
      <c r="II18" s="43"/>
    </row>
    <row r="19" spans="1:243" ht="18" customHeight="1" x14ac:dyDescent="0.2">
      <c r="A19" s="12" t="str">
        <f>IF(ISBLANK(B19)=FALSE,COUNT(A$10:A18)+1,"")</f>
        <v/>
      </c>
      <c r="B19" s="16"/>
      <c r="C19" s="19"/>
      <c r="D19" s="79"/>
      <c r="E19" s="8" t="str">
        <f>IF(ISBLANK(D19)=FALSE,DATEDIF(D19,'Intern Wettkampfdaten'!$B$3,"Y"),"")</f>
        <v/>
      </c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71"/>
      <c r="Z19" s="100" t="str">
        <f>IF(AND(A19="",COUNTA(B19:D19,F19:X19)&lt;1),"",IF(OR(COUNTA(B19:D19)&lt;3,COUNTA(F19:X19)&lt;1),"ERROR","OKAY"))</f>
        <v/>
      </c>
      <c r="AA19" s="100"/>
      <c r="AB19" s="100">
        <f t="shared" si="0"/>
        <v>0</v>
      </c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/>
      <c r="FF19" s="43"/>
      <c r="FG19" s="43"/>
      <c r="FH19" s="43"/>
      <c r="FI19" s="43"/>
      <c r="FJ19" s="43"/>
      <c r="FK19" s="43"/>
      <c r="FL19" s="43"/>
      <c r="FM19" s="43"/>
      <c r="FN19" s="43"/>
      <c r="FO19" s="43"/>
      <c r="FP19" s="43"/>
      <c r="FQ19" s="43"/>
      <c r="FR19" s="43"/>
      <c r="FS19" s="43"/>
      <c r="FT19" s="43"/>
      <c r="FU19" s="43"/>
      <c r="FV19" s="43"/>
      <c r="FW19" s="43"/>
      <c r="FX19" s="43"/>
      <c r="FY19" s="43"/>
      <c r="FZ19" s="43"/>
      <c r="GA19" s="43"/>
      <c r="GB19" s="43"/>
      <c r="GC19" s="43"/>
      <c r="GD19" s="43"/>
      <c r="GE19" s="43"/>
      <c r="GF19" s="43"/>
      <c r="GG19" s="43"/>
      <c r="GH19" s="43"/>
      <c r="GI19" s="43"/>
      <c r="GJ19" s="43"/>
      <c r="GK19" s="43"/>
      <c r="GL19" s="43"/>
      <c r="GM19" s="43"/>
      <c r="GN19" s="43"/>
      <c r="GO19" s="43"/>
      <c r="GP19" s="43"/>
      <c r="GQ19" s="43"/>
      <c r="GR19" s="43"/>
      <c r="GS19" s="43"/>
      <c r="GT19" s="43"/>
      <c r="GU19" s="43"/>
      <c r="GV19" s="43"/>
      <c r="GW19" s="43"/>
      <c r="GX19" s="43"/>
      <c r="GY19" s="43"/>
      <c r="GZ19" s="43"/>
      <c r="HA19" s="43"/>
      <c r="HB19" s="43"/>
      <c r="HC19" s="43"/>
      <c r="HD19" s="43"/>
      <c r="HE19" s="43"/>
      <c r="HF19" s="43"/>
      <c r="HG19" s="43"/>
      <c r="HH19" s="43"/>
      <c r="HI19" s="43"/>
      <c r="HJ19" s="43"/>
      <c r="HK19" s="43"/>
      <c r="HL19" s="43"/>
      <c r="HM19" s="43"/>
      <c r="HN19" s="43"/>
      <c r="HO19" s="43"/>
      <c r="HP19" s="43"/>
      <c r="HQ19" s="43"/>
      <c r="HR19" s="43"/>
      <c r="HS19" s="43"/>
      <c r="HT19" s="43"/>
      <c r="HU19" s="43"/>
      <c r="HV19" s="43"/>
      <c r="HW19" s="43"/>
      <c r="HX19" s="43"/>
      <c r="HY19" s="43"/>
      <c r="HZ19" s="43"/>
      <c r="IA19" s="43"/>
      <c r="IB19" s="43"/>
      <c r="IC19" s="43"/>
      <c r="ID19" s="43"/>
      <c r="IE19" s="43"/>
      <c r="IF19" s="43"/>
      <c r="IG19" s="43"/>
      <c r="IH19" s="43"/>
      <c r="II19" s="43"/>
    </row>
    <row r="20" spans="1:243" ht="18" customHeight="1" x14ac:dyDescent="0.2">
      <c r="A20" s="12" t="str">
        <f>IF(ISBLANK(B20)=FALSE,COUNT(A$10:A19)+1,"")</f>
        <v/>
      </c>
      <c r="B20" s="16"/>
      <c r="C20" s="16"/>
      <c r="D20" s="13"/>
      <c r="E20" s="8" t="str">
        <f>IF(ISBLANK(D20)=FALSE,DATEDIF(D20,'Intern Wettkampfdaten'!$B$3,"Y"),"")</f>
        <v/>
      </c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71"/>
      <c r="Z20" s="100" t="str">
        <f>IF(AND(A20="",COUNTA(B20:D20,F20:X20)&lt;1),"",IF(OR(COUNTA(B20:D20)&lt;3,COUNTA(F20:X20)&lt;1),"ERROR","OKAY"))</f>
        <v/>
      </c>
      <c r="AA20" s="100"/>
      <c r="AB20" s="100">
        <f t="shared" si="0"/>
        <v>0</v>
      </c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/>
      <c r="FF20" s="43"/>
      <c r="FG20" s="43"/>
      <c r="FH20" s="43"/>
      <c r="FI20" s="43"/>
      <c r="FJ20" s="43"/>
      <c r="FK20" s="43"/>
      <c r="FL20" s="43"/>
      <c r="FM20" s="43"/>
      <c r="FN20" s="43"/>
      <c r="FO20" s="43"/>
      <c r="FP20" s="43"/>
      <c r="FQ20" s="43"/>
      <c r="FR20" s="43"/>
      <c r="FS20" s="43"/>
      <c r="FT20" s="43"/>
      <c r="FU20" s="43"/>
      <c r="FV20" s="43"/>
      <c r="FW20" s="43"/>
      <c r="FX20" s="43"/>
      <c r="FY20" s="43"/>
      <c r="FZ20" s="43"/>
      <c r="GA20" s="43"/>
      <c r="GB20" s="43"/>
      <c r="GC20" s="43"/>
      <c r="GD20" s="43"/>
      <c r="GE20" s="43"/>
      <c r="GF20" s="43"/>
      <c r="GG20" s="43"/>
      <c r="GH20" s="43"/>
      <c r="GI20" s="43"/>
      <c r="GJ20" s="43"/>
      <c r="GK20" s="43"/>
      <c r="GL20" s="43"/>
      <c r="GM20" s="43"/>
      <c r="GN20" s="43"/>
      <c r="GO20" s="43"/>
      <c r="GP20" s="43"/>
      <c r="GQ20" s="43"/>
      <c r="GR20" s="43"/>
      <c r="GS20" s="43"/>
      <c r="GT20" s="43"/>
      <c r="GU20" s="43"/>
      <c r="GV20" s="43"/>
      <c r="GW20" s="43"/>
      <c r="GX20" s="43"/>
      <c r="GY20" s="43"/>
      <c r="GZ20" s="43"/>
      <c r="HA20" s="43"/>
      <c r="HB20" s="43"/>
      <c r="HC20" s="43"/>
      <c r="HD20" s="43"/>
      <c r="HE20" s="43"/>
      <c r="HF20" s="43"/>
      <c r="HG20" s="43"/>
      <c r="HH20" s="43"/>
      <c r="HI20" s="43"/>
      <c r="HJ20" s="43"/>
      <c r="HK20" s="43"/>
      <c r="HL20" s="43"/>
      <c r="HM20" s="43"/>
      <c r="HN20" s="43"/>
      <c r="HO20" s="43"/>
      <c r="HP20" s="43"/>
      <c r="HQ20" s="43"/>
      <c r="HR20" s="43"/>
      <c r="HS20" s="43"/>
      <c r="HT20" s="43"/>
      <c r="HU20" s="43"/>
      <c r="HV20" s="43"/>
      <c r="HW20" s="43"/>
      <c r="HX20" s="43"/>
      <c r="HY20" s="43"/>
      <c r="HZ20" s="43"/>
      <c r="IA20" s="43"/>
      <c r="IB20" s="43"/>
      <c r="IC20" s="43"/>
      <c r="ID20" s="43"/>
      <c r="IE20" s="43"/>
      <c r="IF20" s="43"/>
      <c r="IG20" s="43"/>
      <c r="IH20" s="43"/>
      <c r="II20" s="43"/>
    </row>
    <row r="21" spans="1:243" ht="18" customHeight="1" x14ac:dyDescent="0.2">
      <c r="A21" s="12" t="str">
        <f>IF(ISBLANK(B21)=FALSE,COUNT(A$10:A20)+1,"")</f>
        <v/>
      </c>
      <c r="B21" s="16"/>
      <c r="C21" s="16"/>
      <c r="D21" s="13"/>
      <c r="E21" s="8" t="str">
        <f>IF(ISBLANK(D21)=FALSE,DATEDIF(D21,'Intern Wettkampfdaten'!$B$3,"Y"),"")</f>
        <v/>
      </c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71"/>
      <c r="Z21" s="100" t="str">
        <f>IF(AND(A21="",COUNTA(B21:D21,F21:X21)&lt;1),"",IF(OR(COUNTA(B21:D21)&lt;3,COUNTA(F21:X21)&lt;1),"ERROR","OKAY"))</f>
        <v/>
      </c>
      <c r="AA21" s="100"/>
      <c r="AB21" s="100">
        <f t="shared" si="0"/>
        <v>0</v>
      </c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3"/>
      <c r="FI21" s="43"/>
      <c r="FJ21" s="43"/>
      <c r="FK21" s="43"/>
      <c r="FL21" s="43"/>
      <c r="FM21" s="43"/>
      <c r="FN21" s="43"/>
      <c r="FO21" s="43"/>
      <c r="FP21" s="43"/>
      <c r="FQ21" s="43"/>
      <c r="FR21" s="43"/>
      <c r="FS21" s="43"/>
      <c r="FT21" s="43"/>
      <c r="FU21" s="43"/>
      <c r="FV21" s="43"/>
      <c r="FW21" s="43"/>
      <c r="FX21" s="43"/>
      <c r="FY21" s="43"/>
      <c r="FZ21" s="43"/>
      <c r="GA21" s="43"/>
      <c r="GB21" s="43"/>
      <c r="GC21" s="43"/>
      <c r="GD21" s="43"/>
      <c r="GE21" s="43"/>
      <c r="GF21" s="43"/>
      <c r="GG21" s="43"/>
      <c r="GH21" s="43"/>
      <c r="GI21" s="43"/>
      <c r="GJ21" s="43"/>
      <c r="GK21" s="43"/>
      <c r="GL21" s="43"/>
      <c r="GM21" s="43"/>
      <c r="GN21" s="43"/>
      <c r="GO21" s="43"/>
      <c r="GP21" s="43"/>
      <c r="GQ21" s="43"/>
      <c r="GR21" s="43"/>
      <c r="GS21" s="43"/>
      <c r="GT21" s="43"/>
      <c r="GU21" s="43"/>
      <c r="GV21" s="43"/>
      <c r="GW21" s="43"/>
      <c r="GX21" s="43"/>
      <c r="GY21" s="43"/>
      <c r="GZ21" s="43"/>
      <c r="HA21" s="43"/>
      <c r="HB21" s="43"/>
      <c r="HC21" s="43"/>
      <c r="HD21" s="43"/>
      <c r="HE21" s="43"/>
      <c r="HF21" s="43"/>
      <c r="HG21" s="43"/>
      <c r="HH21" s="43"/>
      <c r="HI21" s="43"/>
      <c r="HJ21" s="43"/>
      <c r="HK21" s="43"/>
      <c r="HL21" s="43"/>
      <c r="HM21" s="43"/>
      <c r="HN21" s="43"/>
      <c r="HO21" s="43"/>
      <c r="HP21" s="43"/>
      <c r="HQ21" s="43"/>
      <c r="HR21" s="43"/>
      <c r="HS21" s="43"/>
      <c r="HT21" s="43"/>
      <c r="HU21" s="43"/>
      <c r="HV21" s="43"/>
      <c r="HW21" s="43"/>
      <c r="HX21" s="43"/>
      <c r="HY21" s="43"/>
      <c r="HZ21" s="43"/>
      <c r="IA21" s="43"/>
      <c r="IB21" s="43"/>
      <c r="IC21" s="43"/>
      <c r="ID21" s="43"/>
      <c r="IE21" s="43"/>
      <c r="IF21" s="43"/>
      <c r="IG21" s="43"/>
      <c r="IH21" s="43"/>
      <c r="II21" s="43"/>
    </row>
    <row r="22" spans="1:243" ht="18" customHeight="1" x14ac:dyDescent="0.2">
      <c r="A22" s="12" t="str">
        <f>IF(ISBLANK(B22)=FALSE,COUNT(A$10:A21)+1,"")</f>
        <v/>
      </c>
      <c r="B22" s="16"/>
      <c r="C22" s="16"/>
      <c r="D22" s="13"/>
      <c r="E22" s="8" t="str">
        <f>IF(ISBLANK(D22)=FALSE,DATEDIF(D22,'Intern Wettkampfdaten'!$B$3,"Y"),"")</f>
        <v/>
      </c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71"/>
      <c r="Z22" s="100" t="str">
        <f>IF(AND(A22="",COUNTA(B22:D22,F22:X22)&lt;1),"",IF(OR(COUNTA(B22:D22)&lt;3,COUNTA(F22:X22)&lt;1),"ERROR","OKAY"))</f>
        <v/>
      </c>
      <c r="AA22" s="100"/>
      <c r="AB22" s="100">
        <f t="shared" si="0"/>
        <v>0</v>
      </c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  <c r="HA22" s="43"/>
      <c r="HB22" s="43"/>
      <c r="HC22" s="43"/>
      <c r="HD22" s="43"/>
      <c r="HE22" s="43"/>
      <c r="HF22" s="43"/>
      <c r="HG22" s="43"/>
      <c r="HH22" s="43"/>
      <c r="HI22" s="43"/>
      <c r="HJ22" s="43"/>
      <c r="HK22" s="43"/>
      <c r="HL22" s="43"/>
      <c r="HM22" s="43"/>
      <c r="HN22" s="43"/>
      <c r="HO22" s="43"/>
      <c r="HP22" s="43"/>
      <c r="HQ22" s="43"/>
      <c r="HR22" s="43"/>
      <c r="HS22" s="43"/>
      <c r="HT22" s="43"/>
      <c r="HU22" s="43"/>
      <c r="HV22" s="43"/>
      <c r="HW22" s="43"/>
      <c r="HX22" s="43"/>
      <c r="HY22" s="43"/>
      <c r="HZ22" s="43"/>
      <c r="IA22" s="43"/>
      <c r="IB22" s="43"/>
      <c r="IC22" s="43"/>
      <c r="ID22" s="43"/>
      <c r="IE22" s="43"/>
      <c r="IF22" s="43"/>
      <c r="IG22" s="43"/>
      <c r="IH22" s="43"/>
      <c r="II22" s="43"/>
    </row>
    <row r="23" spans="1:243" ht="18" customHeight="1" x14ac:dyDescent="0.2">
      <c r="A23" s="12" t="str">
        <f>IF(ISBLANK(B23)=FALSE,COUNT(A$10:A22)+1,"")</f>
        <v/>
      </c>
      <c r="B23" s="16"/>
      <c r="C23" s="16"/>
      <c r="D23" s="13"/>
      <c r="E23" s="8" t="str">
        <f>IF(ISBLANK(D23)=FALSE,DATEDIF(D23,'Intern Wettkampfdaten'!$B$3,"Y"),"")</f>
        <v/>
      </c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71"/>
      <c r="Z23" s="100" t="str">
        <f>IF(AND(A23="",COUNTA(B23:D23,F23:X23)&lt;1),"",IF(OR(COUNTA(B23:D23)&lt;3,COUNTA(F23:X23)&lt;1),"ERROR","OKAY"))</f>
        <v/>
      </c>
      <c r="AA23" s="100"/>
      <c r="AB23" s="100">
        <f t="shared" si="0"/>
        <v>0</v>
      </c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/>
      <c r="FF23" s="43"/>
      <c r="FG23" s="43"/>
      <c r="FH23" s="43"/>
      <c r="FI23" s="43"/>
      <c r="FJ23" s="43"/>
      <c r="FK23" s="43"/>
      <c r="FL23" s="43"/>
      <c r="FM23" s="43"/>
      <c r="FN23" s="43"/>
      <c r="FO23" s="43"/>
      <c r="FP23" s="43"/>
      <c r="FQ23" s="43"/>
      <c r="FR23" s="43"/>
      <c r="FS23" s="43"/>
      <c r="FT23" s="43"/>
      <c r="FU23" s="43"/>
      <c r="FV23" s="43"/>
      <c r="FW23" s="43"/>
      <c r="FX23" s="43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43"/>
      <c r="GP23" s="43"/>
      <c r="GQ23" s="43"/>
      <c r="GR23" s="43"/>
      <c r="GS23" s="43"/>
      <c r="GT23" s="43"/>
      <c r="GU23" s="43"/>
      <c r="GV23" s="43"/>
      <c r="GW23" s="43"/>
      <c r="GX23" s="43"/>
      <c r="GY23" s="43"/>
      <c r="GZ23" s="43"/>
      <c r="HA23" s="43"/>
      <c r="HB23" s="43"/>
      <c r="HC23" s="43"/>
      <c r="HD23" s="43"/>
      <c r="HE23" s="43"/>
      <c r="HF23" s="43"/>
      <c r="HG23" s="43"/>
      <c r="HH23" s="43"/>
      <c r="HI23" s="43"/>
      <c r="HJ23" s="43"/>
      <c r="HK23" s="43"/>
      <c r="HL23" s="43"/>
      <c r="HM23" s="43"/>
      <c r="HN23" s="43"/>
      <c r="HO23" s="43"/>
      <c r="HP23" s="43"/>
      <c r="HQ23" s="43"/>
      <c r="HR23" s="43"/>
      <c r="HS23" s="43"/>
      <c r="HT23" s="43"/>
      <c r="HU23" s="43"/>
      <c r="HV23" s="43"/>
      <c r="HW23" s="43"/>
      <c r="HX23" s="43"/>
      <c r="HY23" s="43"/>
      <c r="HZ23" s="43"/>
      <c r="IA23" s="43"/>
      <c r="IB23" s="43"/>
      <c r="IC23" s="43"/>
      <c r="ID23" s="43"/>
      <c r="IE23" s="43"/>
      <c r="IF23" s="43"/>
      <c r="IG23" s="43"/>
      <c r="IH23" s="43"/>
      <c r="II23" s="43"/>
    </row>
    <row r="24" spans="1:243" ht="18" customHeight="1" x14ac:dyDescent="0.2">
      <c r="A24" s="12" t="str">
        <f>IF(ISBLANK(B24)=FALSE,COUNT(A$10:A23)+1,"")</f>
        <v/>
      </c>
      <c r="B24" s="16"/>
      <c r="C24" s="16"/>
      <c r="D24" s="13"/>
      <c r="E24" s="8" t="str">
        <f>IF(ISBLANK(D24)=FALSE,DATEDIF(D24,'Intern Wettkampfdaten'!$B$3,"Y"),"")</f>
        <v/>
      </c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71"/>
      <c r="Z24" s="100" t="str">
        <f>IF(AND(A24="",COUNTA(B24:D24,F24:X24)&lt;1),"",IF(OR(COUNTA(B24:D24)&lt;3,COUNTA(F24:X24)&lt;1),"ERROR","OKAY"))</f>
        <v/>
      </c>
      <c r="AA24" s="100"/>
      <c r="AB24" s="100">
        <f t="shared" si="0"/>
        <v>0</v>
      </c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/>
      <c r="FF24" s="43"/>
      <c r="FG24" s="43"/>
      <c r="FH24" s="43"/>
      <c r="FI24" s="43"/>
      <c r="FJ24" s="43"/>
      <c r="FK24" s="43"/>
      <c r="FL24" s="43"/>
      <c r="FM24" s="43"/>
      <c r="FN24" s="43"/>
      <c r="FO24" s="43"/>
      <c r="FP24" s="43"/>
      <c r="FQ24" s="43"/>
      <c r="FR24" s="43"/>
      <c r="FS24" s="43"/>
      <c r="FT24" s="43"/>
      <c r="FU24" s="43"/>
      <c r="FV24" s="43"/>
      <c r="FW24" s="43"/>
      <c r="FX24" s="43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43"/>
      <c r="GP24" s="43"/>
      <c r="GQ24" s="43"/>
      <c r="GR24" s="43"/>
      <c r="GS24" s="43"/>
      <c r="GT24" s="43"/>
      <c r="GU24" s="43"/>
      <c r="GV24" s="43"/>
      <c r="GW24" s="43"/>
      <c r="GX24" s="43"/>
      <c r="GY24" s="43"/>
      <c r="GZ24" s="43"/>
      <c r="HA24" s="43"/>
      <c r="HB24" s="43"/>
      <c r="HC24" s="43"/>
      <c r="HD24" s="43"/>
      <c r="HE24" s="43"/>
      <c r="HF24" s="43"/>
      <c r="HG24" s="43"/>
      <c r="HH24" s="43"/>
      <c r="HI24" s="43"/>
      <c r="HJ24" s="43"/>
      <c r="HK24" s="43"/>
      <c r="HL24" s="43"/>
      <c r="HM24" s="43"/>
      <c r="HN24" s="43"/>
      <c r="HO24" s="43"/>
      <c r="HP24" s="43"/>
      <c r="HQ24" s="43"/>
      <c r="HR24" s="43"/>
      <c r="HS24" s="43"/>
      <c r="HT24" s="43"/>
      <c r="HU24" s="43"/>
      <c r="HV24" s="43"/>
      <c r="HW24" s="43"/>
      <c r="HX24" s="43"/>
      <c r="HY24" s="43"/>
      <c r="HZ24" s="43"/>
      <c r="IA24" s="43"/>
      <c r="IB24" s="43"/>
      <c r="IC24" s="43"/>
      <c r="ID24" s="43"/>
      <c r="IE24" s="43"/>
      <c r="IF24" s="43"/>
      <c r="IG24" s="43"/>
      <c r="IH24" s="43"/>
      <c r="II24" s="43"/>
    </row>
    <row r="25" spans="1:243" ht="18" customHeight="1" x14ac:dyDescent="0.2">
      <c r="A25" s="12" t="str">
        <f>IF(ISBLANK(B25)=FALSE,COUNT(A$10:A24)+1,"")</f>
        <v/>
      </c>
      <c r="B25" s="16"/>
      <c r="C25" s="16"/>
      <c r="D25" s="13"/>
      <c r="E25" s="8" t="str">
        <f>IF(ISBLANK(D25)=FALSE,DATEDIF(D25,'Intern Wettkampfdaten'!$B$3,"Y"),"")</f>
        <v/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71"/>
      <c r="Z25" s="100" t="str">
        <f>IF(AND(A25="",COUNTA(B25:D25,F25:X25)&lt;1),"",IF(OR(COUNTA(B25:D25)&lt;3,COUNTA(F25:X25)&lt;1),"ERROR","OKAY"))</f>
        <v/>
      </c>
      <c r="AA25" s="100"/>
      <c r="AB25" s="100">
        <f t="shared" si="0"/>
        <v>0</v>
      </c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  <c r="HG25" s="43"/>
      <c r="HH25" s="43"/>
      <c r="HI25" s="43"/>
      <c r="HJ25" s="43"/>
      <c r="HK25" s="43"/>
      <c r="HL25" s="43"/>
      <c r="HM25" s="43"/>
      <c r="HN25" s="43"/>
      <c r="HO25" s="43"/>
      <c r="HP25" s="43"/>
      <c r="HQ25" s="43"/>
      <c r="HR25" s="43"/>
      <c r="HS25" s="43"/>
      <c r="HT25" s="43"/>
      <c r="HU25" s="43"/>
      <c r="HV25" s="43"/>
      <c r="HW25" s="43"/>
      <c r="HX25" s="43"/>
      <c r="HY25" s="43"/>
      <c r="HZ25" s="43"/>
      <c r="IA25" s="43"/>
      <c r="IB25" s="43"/>
      <c r="IC25" s="43"/>
      <c r="ID25" s="43"/>
      <c r="IE25" s="43"/>
      <c r="IF25" s="43"/>
      <c r="IG25" s="43"/>
      <c r="IH25" s="43"/>
      <c r="II25" s="43"/>
    </row>
    <row r="26" spans="1:243" ht="18" customHeight="1" x14ac:dyDescent="0.2">
      <c r="A26" s="12" t="str">
        <f>IF(ISBLANK(B26)=FALSE,COUNT(A$10:A25)+1,"")</f>
        <v/>
      </c>
      <c r="B26" s="16"/>
      <c r="C26" s="16"/>
      <c r="D26" s="13"/>
      <c r="E26" s="8" t="str">
        <f>IF(ISBLANK(D26)=FALSE,DATEDIF(D26,'Intern Wettkampfdaten'!$B$3,"Y"),"")</f>
        <v/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71"/>
      <c r="Z26" s="100" t="str">
        <f>IF(AND(A26="",COUNTA(B26:D26,F26:X26)&lt;1),"",IF(OR(COUNTA(B26:D26)&lt;3,COUNTA(F26:X26)&lt;1),"ERROR","OKAY"))</f>
        <v/>
      </c>
      <c r="AA26" s="100"/>
      <c r="AB26" s="100">
        <f t="shared" si="0"/>
        <v>0</v>
      </c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  <c r="FL26" s="43"/>
      <c r="FM26" s="43"/>
      <c r="FN26" s="43"/>
      <c r="FO26" s="43"/>
      <c r="FP26" s="43"/>
      <c r="FQ26" s="43"/>
      <c r="FR26" s="43"/>
      <c r="FS26" s="43"/>
      <c r="FT26" s="43"/>
      <c r="FU26" s="43"/>
      <c r="FV26" s="43"/>
      <c r="FW26" s="43"/>
      <c r="FX26" s="43"/>
      <c r="FY26" s="43"/>
      <c r="FZ26" s="43"/>
      <c r="GA26" s="43"/>
      <c r="GB26" s="43"/>
      <c r="GC26" s="43"/>
      <c r="GD26" s="43"/>
      <c r="GE26" s="43"/>
      <c r="GF26" s="43"/>
      <c r="GG26" s="43"/>
      <c r="GH26" s="43"/>
      <c r="GI26" s="43"/>
      <c r="GJ26" s="43"/>
      <c r="GK26" s="43"/>
      <c r="GL26" s="43"/>
      <c r="GM26" s="43"/>
      <c r="GN26" s="43"/>
      <c r="GO26" s="43"/>
      <c r="GP26" s="43"/>
      <c r="GQ26" s="43"/>
      <c r="GR26" s="43"/>
      <c r="GS26" s="43"/>
      <c r="GT26" s="43"/>
      <c r="GU26" s="43"/>
      <c r="GV26" s="43"/>
      <c r="GW26" s="43"/>
      <c r="GX26" s="43"/>
      <c r="GY26" s="43"/>
      <c r="GZ26" s="43"/>
      <c r="HA26" s="43"/>
      <c r="HB26" s="43"/>
      <c r="HC26" s="43"/>
      <c r="HD26" s="43"/>
      <c r="HE26" s="43"/>
      <c r="HF26" s="43"/>
      <c r="HG26" s="43"/>
      <c r="HH26" s="43"/>
      <c r="HI26" s="43"/>
      <c r="HJ26" s="43"/>
      <c r="HK26" s="43"/>
      <c r="HL26" s="43"/>
      <c r="HM26" s="43"/>
      <c r="HN26" s="43"/>
      <c r="HO26" s="43"/>
      <c r="HP26" s="43"/>
      <c r="HQ26" s="43"/>
      <c r="HR26" s="43"/>
      <c r="HS26" s="43"/>
      <c r="HT26" s="43"/>
      <c r="HU26" s="43"/>
      <c r="HV26" s="43"/>
      <c r="HW26" s="43"/>
      <c r="HX26" s="43"/>
      <c r="HY26" s="43"/>
      <c r="HZ26" s="43"/>
      <c r="IA26" s="43"/>
      <c r="IB26" s="43"/>
      <c r="IC26" s="43"/>
      <c r="ID26" s="43"/>
      <c r="IE26" s="43"/>
      <c r="IF26" s="43"/>
      <c r="IG26" s="43"/>
      <c r="IH26" s="43"/>
      <c r="II26" s="43"/>
    </row>
    <row r="27" spans="1:243" ht="18" customHeight="1" x14ac:dyDescent="0.2">
      <c r="A27" s="12" t="str">
        <f>IF(ISBLANK(B27)=FALSE,COUNT(A$10:A26)+1,"")</f>
        <v/>
      </c>
      <c r="B27" s="16"/>
      <c r="C27" s="16"/>
      <c r="D27" s="13"/>
      <c r="E27" s="8" t="str">
        <f>IF(ISBLANK(D27)=FALSE,DATEDIF(D27,'Intern Wettkampfdaten'!$B$3,"Y"),"")</f>
        <v/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71"/>
      <c r="Z27" s="100" t="str">
        <f>IF(AND(A27="",COUNTA(B27:D27,F27:X27)&lt;1),"",IF(OR(COUNTA(B27:D27)&lt;3,COUNTA(F27:X27)&lt;1),"ERROR","OKAY"))</f>
        <v/>
      </c>
      <c r="AA27" s="100"/>
      <c r="AB27" s="100">
        <f t="shared" si="0"/>
        <v>0</v>
      </c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  <c r="FL27" s="43"/>
      <c r="FM27" s="43"/>
      <c r="FN27" s="43"/>
      <c r="FO27" s="43"/>
      <c r="FP27" s="43"/>
      <c r="FQ27" s="43"/>
      <c r="FR27" s="43"/>
      <c r="FS27" s="43"/>
      <c r="FT27" s="43"/>
      <c r="FU27" s="43"/>
      <c r="FV27" s="43"/>
      <c r="FW27" s="43"/>
      <c r="FX27" s="43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  <c r="HA27" s="43"/>
      <c r="HB27" s="43"/>
      <c r="HC27" s="43"/>
      <c r="HD27" s="43"/>
      <c r="HE27" s="43"/>
      <c r="HF27" s="43"/>
      <c r="HG27" s="43"/>
      <c r="HH27" s="43"/>
      <c r="HI27" s="43"/>
      <c r="HJ27" s="43"/>
      <c r="HK27" s="43"/>
      <c r="HL27" s="43"/>
      <c r="HM27" s="43"/>
      <c r="HN27" s="43"/>
      <c r="HO27" s="43"/>
      <c r="HP27" s="43"/>
      <c r="HQ27" s="43"/>
      <c r="HR27" s="43"/>
      <c r="HS27" s="43"/>
      <c r="HT27" s="43"/>
      <c r="HU27" s="43"/>
      <c r="HV27" s="43"/>
      <c r="HW27" s="43"/>
      <c r="HX27" s="43"/>
      <c r="HY27" s="43"/>
      <c r="HZ27" s="43"/>
      <c r="IA27" s="43"/>
      <c r="IB27" s="43"/>
      <c r="IC27" s="43"/>
      <c r="ID27" s="43"/>
      <c r="IE27" s="43"/>
      <c r="IF27" s="43"/>
      <c r="IG27" s="43"/>
      <c r="IH27" s="43"/>
      <c r="II27" s="43"/>
    </row>
    <row r="28" spans="1:243" ht="18" customHeight="1" x14ac:dyDescent="0.2">
      <c r="A28" s="12" t="str">
        <f>IF(ISBLANK(B28)=FALSE,COUNT(A$10:A27)+1,"")</f>
        <v/>
      </c>
      <c r="B28" s="16"/>
      <c r="C28" s="16"/>
      <c r="D28" s="13"/>
      <c r="E28" s="8" t="str">
        <f>IF(ISBLANK(D28)=FALSE,DATEDIF(D28,'Intern Wettkampfdaten'!$B$3,"Y"),"")</f>
        <v/>
      </c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71"/>
      <c r="Z28" s="100" t="str">
        <f>IF(AND(A28="",COUNTA(B28:D28,F28:X28)&lt;1),"",IF(OR(COUNTA(B28:D28)&lt;3,COUNTA(F28:X28)&lt;1),"ERROR","OKAY"))</f>
        <v/>
      </c>
      <c r="AA28" s="100"/>
      <c r="AB28" s="100">
        <f t="shared" si="0"/>
        <v>0</v>
      </c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  <c r="HG28" s="43"/>
      <c r="HH28" s="43"/>
      <c r="HI28" s="43"/>
      <c r="HJ28" s="43"/>
      <c r="HK28" s="43"/>
      <c r="HL28" s="43"/>
      <c r="HM28" s="43"/>
      <c r="HN28" s="43"/>
      <c r="HO28" s="43"/>
      <c r="HP28" s="43"/>
      <c r="HQ28" s="43"/>
      <c r="HR28" s="43"/>
      <c r="HS28" s="43"/>
      <c r="HT28" s="43"/>
      <c r="HU28" s="43"/>
      <c r="HV28" s="43"/>
      <c r="HW28" s="43"/>
      <c r="HX28" s="43"/>
      <c r="HY28" s="43"/>
      <c r="HZ28" s="43"/>
      <c r="IA28" s="43"/>
      <c r="IB28" s="43"/>
      <c r="IC28" s="43"/>
      <c r="ID28" s="43"/>
      <c r="IE28" s="43"/>
      <c r="IF28" s="43"/>
      <c r="IG28" s="43"/>
      <c r="IH28" s="43"/>
      <c r="II28" s="43"/>
    </row>
    <row r="29" spans="1:243" ht="18" customHeight="1" x14ac:dyDescent="0.2">
      <c r="A29" s="12" t="str">
        <f>IF(ISBLANK(B29)=FALSE,COUNT(A$10:A28)+1,"")</f>
        <v/>
      </c>
      <c r="B29" s="16"/>
      <c r="C29" s="19"/>
      <c r="D29" s="79"/>
      <c r="E29" s="8" t="str">
        <f>IF(ISBLANK(D29)=FALSE,DATEDIF(D29,'Intern Wettkampfdaten'!$B$3,"Y"),"")</f>
        <v/>
      </c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71"/>
      <c r="Z29" s="100" t="str">
        <f>IF(AND(A29="",COUNTA(B29:D29,F29:X29)&lt;1),"",IF(OR(COUNTA(B29:D29)&lt;3,COUNTA(F29:X29)&lt;1),"ERROR","OKAY"))</f>
        <v/>
      </c>
      <c r="AA29" s="100"/>
      <c r="AB29" s="100">
        <f t="shared" si="0"/>
        <v>0</v>
      </c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  <c r="HG29" s="43"/>
      <c r="HH29" s="43"/>
      <c r="HI29" s="43"/>
      <c r="HJ29" s="43"/>
      <c r="HK29" s="43"/>
      <c r="HL29" s="43"/>
      <c r="HM29" s="43"/>
      <c r="HN29" s="43"/>
      <c r="HO29" s="43"/>
      <c r="HP29" s="43"/>
      <c r="HQ29" s="43"/>
      <c r="HR29" s="43"/>
      <c r="HS29" s="43"/>
      <c r="HT29" s="43"/>
      <c r="HU29" s="43"/>
      <c r="HV29" s="43"/>
      <c r="HW29" s="43"/>
      <c r="HX29" s="43"/>
      <c r="HY29" s="43"/>
      <c r="HZ29" s="43"/>
      <c r="IA29" s="43"/>
      <c r="IB29" s="43"/>
      <c r="IC29" s="43"/>
      <c r="ID29" s="43"/>
      <c r="IE29" s="43"/>
      <c r="IF29" s="43"/>
      <c r="IG29" s="43"/>
      <c r="IH29" s="43"/>
      <c r="II29" s="43"/>
    </row>
    <row r="30" spans="1:243" ht="18" customHeight="1" x14ac:dyDescent="0.2">
      <c r="A30" s="12" t="str">
        <f>IF(ISBLANK(B30)=FALSE,COUNT(A$10:A29)+1,"")</f>
        <v/>
      </c>
      <c r="B30" s="16"/>
      <c r="C30" s="16"/>
      <c r="D30" s="13"/>
      <c r="E30" s="8" t="str">
        <f>IF(ISBLANK(D30)=FALSE,DATEDIF(D30,'Intern Wettkampfdaten'!$B$3,"Y"),"")</f>
        <v/>
      </c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71"/>
      <c r="Z30" s="100" t="str">
        <f>IF(AND(A30="",COUNTA(B30:D30,F30:X30)&lt;1),"",IF(OR(COUNTA(B30:D30)&lt;3,COUNTA(F30:X30)&lt;1),"ERROR","OKAY"))</f>
        <v/>
      </c>
      <c r="AA30" s="100"/>
      <c r="AB30" s="100">
        <f t="shared" si="0"/>
        <v>0</v>
      </c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  <c r="IF30" s="43"/>
      <c r="IG30" s="43"/>
      <c r="IH30" s="43"/>
      <c r="II30" s="43"/>
    </row>
    <row r="31" spans="1:243" ht="18" customHeight="1" x14ac:dyDescent="0.2">
      <c r="A31" s="12" t="str">
        <f>IF(ISBLANK(B31)=FALSE,COUNT(A$10:A30)+1,"")</f>
        <v/>
      </c>
      <c r="B31" s="16"/>
      <c r="C31" s="16"/>
      <c r="D31" s="13"/>
      <c r="E31" s="8" t="str">
        <f>IF(ISBLANK(D31)=FALSE,DATEDIF(D31,'Intern Wettkampfdaten'!$B$3,"Y"),"")</f>
        <v/>
      </c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71"/>
      <c r="Z31" s="100" t="str">
        <f>IF(AND(A31="",COUNTA(B31:D31,F31:X31)&lt;1),"",IF(OR(COUNTA(B31:D31)&lt;3,COUNTA(F31:X31)&lt;1),"ERROR","OKAY"))</f>
        <v/>
      </c>
      <c r="AA31" s="100"/>
      <c r="AB31" s="100">
        <f t="shared" si="0"/>
        <v>0</v>
      </c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  <c r="FL31" s="43"/>
      <c r="FM31" s="43"/>
      <c r="FN31" s="43"/>
      <c r="FO31" s="43"/>
      <c r="FP31" s="43"/>
      <c r="FQ31" s="43"/>
      <c r="FR31" s="43"/>
      <c r="FS31" s="43"/>
      <c r="FT31" s="43"/>
      <c r="FU31" s="43"/>
      <c r="FV31" s="43"/>
      <c r="FW31" s="43"/>
      <c r="FX31" s="43"/>
      <c r="FY31" s="43"/>
      <c r="FZ31" s="43"/>
      <c r="GA31" s="43"/>
      <c r="GB31" s="43"/>
      <c r="GC31" s="43"/>
      <c r="GD31" s="43"/>
      <c r="GE31" s="43"/>
      <c r="GF31" s="43"/>
      <c r="GG31" s="43"/>
      <c r="GH31" s="43"/>
      <c r="GI31" s="43"/>
      <c r="GJ31" s="43"/>
      <c r="GK31" s="43"/>
      <c r="GL31" s="43"/>
      <c r="GM31" s="43"/>
      <c r="GN31" s="43"/>
      <c r="GO31" s="43"/>
      <c r="GP31" s="43"/>
      <c r="GQ31" s="43"/>
      <c r="GR31" s="43"/>
      <c r="GS31" s="43"/>
      <c r="GT31" s="43"/>
      <c r="GU31" s="43"/>
      <c r="GV31" s="43"/>
      <c r="GW31" s="43"/>
      <c r="GX31" s="43"/>
      <c r="GY31" s="43"/>
      <c r="GZ31" s="43"/>
      <c r="HA31" s="43"/>
      <c r="HB31" s="43"/>
      <c r="HC31" s="43"/>
      <c r="HD31" s="43"/>
      <c r="HE31" s="43"/>
      <c r="HF31" s="43"/>
      <c r="HG31" s="43"/>
      <c r="HH31" s="43"/>
      <c r="HI31" s="43"/>
      <c r="HJ31" s="43"/>
      <c r="HK31" s="43"/>
      <c r="HL31" s="43"/>
      <c r="HM31" s="43"/>
      <c r="HN31" s="43"/>
      <c r="HO31" s="43"/>
      <c r="HP31" s="43"/>
      <c r="HQ31" s="43"/>
      <c r="HR31" s="43"/>
      <c r="HS31" s="43"/>
      <c r="HT31" s="43"/>
      <c r="HU31" s="43"/>
      <c r="HV31" s="43"/>
      <c r="HW31" s="43"/>
      <c r="HX31" s="43"/>
      <c r="HY31" s="43"/>
      <c r="HZ31" s="43"/>
      <c r="IA31" s="43"/>
      <c r="IB31" s="43"/>
      <c r="IC31" s="43"/>
      <c r="ID31" s="43"/>
      <c r="IE31" s="43"/>
      <c r="IF31" s="43"/>
      <c r="IG31" s="43"/>
      <c r="IH31" s="43"/>
      <c r="II31" s="43"/>
    </row>
    <row r="32" spans="1:243" ht="18" customHeight="1" x14ac:dyDescent="0.2">
      <c r="A32" s="12" t="str">
        <f>IF(ISBLANK(B32)=FALSE,COUNT(A$10:A31)+1,"")</f>
        <v/>
      </c>
      <c r="B32" s="16"/>
      <c r="C32" s="16"/>
      <c r="D32" s="13"/>
      <c r="E32" s="8" t="str">
        <f>IF(ISBLANK(D32)=FALSE,DATEDIF(D32,'Intern Wettkampfdaten'!$B$3,"Y"),"")</f>
        <v/>
      </c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71"/>
      <c r="Z32" s="100" t="str">
        <f>IF(AND(A32="",COUNTA(B32:D32,F32:X32)&lt;1),"",IF(OR(COUNTA(B32:D32)&lt;3,COUNTA(F32:X32)&lt;1),"ERROR","OKAY"))</f>
        <v/>
      </c>
      <c r="AA32" s="100"/>
      <c r="AB32" s="100">
        <f t="shared" si="0"/>
        <v>0</v>
      </c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  <c r="FL32" s="43"/>
      <c r="FM32" s="43"/>
      <c r="FN32" s="43"/>
      <c r="FO32" s="43"/>
      <c r="FP32" s="43"/>
      <c r="FQ32" s="43"/>
      <c r="FR32" s="43"/>
      <c r="FS32" s="43"/>
      <c r="FT32" s="43"/>
      <c r="FU32" s="43"/>
      <c r="FV32" s="43"/>
      <c r="FW32" s="43"/>
      <c r="FX32" s="43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43"/>
      <c r="GP32" s="43"/>
      <c r="GQ32" s="43"/>
      <c r="GR32" s="43"/>
      <c r="GS32" s="43"/>
      <c r="GT32" s="43"/>
      <c r="GU32" s="43"/>
      <c r="GV32" s="43"/>
      <c r="GW32" s="43"/>
      <c r="GX32" s="43"/>
      <c r="GY32" s="43"/>
      <c r="GZ32" s="43"/>
      <c r="HA32" s="43"/>
      <c r="HB32" s="43"/>
      <c r="HC32" s="43"/>
      <c r="HD32" s="43"/>
      <c r="HE32" s="43"/>
      <c r="HF32" s="43"/>
      <c r="HG32" s="43"/>
      <c r="HH32" s="43"/>
      <c r="HI32" s="43"/>
      <c r="HJ32" s="43"/>
      <c r="HK32" s="43"/>
      <c r="HL32" s="43"/>
      <c r="HM32" s="43"/>
      <c r="HN32" s="43"/>
      <c r="HO32" s="43"/>
      <c r="HP32" s="43"/>
      <c r="HQ32" s="43"/>
      <c r="HR32" s="43"/>
      <c r="HS32" s="43"/>
      <c r="HT32" s="43"/>
      <c r="HU32" s="43"/>
      <c r="HV32" s="43"/>
      <c r="HW32" s="43"/>
      <c r="HX32" s="43"/>
      <c r="HY32" s="43"/>
      <c r="HZ32" s="43"/>
      <c r="IA32" s="43"/>
      <c r="IB32" s="43"/>
      <c r="IC32" s="43"/>
      <c r="ID32" s="43"/>
      <c r="IE32" s="43"/>
      <c r="IF32" s="43"/>
      <c r="IG32" s="43"/>
      <c r="IH32" s="43"/>
      <c r="II32" s="43"/>
    </row>
    <row r="33" spans="1:243" ht="18" customHeight="1" x14ac:dyDescent="0.2">
      <c r="A33" s="12" t="str">
        <f>IF(ISBLANK(B33)=FALSE,COUNT(A$10:A32)+1,"")</f>
        <v/>
      </c>
      <c r="B33" s="16"/>
      <c r="C33" s="16"/>
      <c r="D33" s="13"/>
      <c r="E33" s="8" t="str">
        <f>IF(ISBLANK(D33)=FALSE,DATEDIF(D33,'Intern Wettkampfdaten'!$B$3,"Y"),"")</f>
        <v/>
      </c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71"/>
      <c r="Z33" s="100" t="str">
        <f>IF(AND(A33="",COUNTA(B33:D33,F33:X33)&lt;1),"",IF(OR(COUNTA(B33:D33)&lt;3,COUNTA(F33:X33)&lt;1),"ERROR","OKAY"))</f>
        <v/>
      </c>
      <c r="AA33" s="100"/>
      <c r="AB33" s="100">
        <f t="shared" si="0"/>
        <v>0</v>
      </c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  <c r="DS33" s="43"/>
      <c r="DT33" s="43"/>
      <c r="DU33" s="43"/>
      <c r="DV33" s="43"/>
      <c r="DW33" s="43"/>
      <c r="DX33" s="43"/>
      <c r="DY33" s="43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/>
      <c r="FB33" s="43"/>
      <c r="FC33" s="43"/>
      <c r="FD33" s="43"/>
      <c r="FE33" s="43"/>
      <c r="FF33" s="43"/>
      <c r="FG33" s="43"/>
      <c r="FH33" s="43"/>
      <c r="FI33" s="43"/>
      <c r="FJ33" s="43"/>
      <c r="FK33" s="43"/>
      <c r="FL33" s="43"/>
      <c r="FM33" s="43"/>
      <c r="FN33" s="43"/>
      <c r="FO33" s="43"/>
      <c r="FP33" s="43"/>
      <c r="FQ33" s="43"/>
      <c r="FR33" s="43"/>
      <c r="FS33" s="43"/>
      <c r="FT33" s="43"/>
      <c r="FU33" s="43"/>
      <c r="FV33" s="43"/>
      <c r="FW33" s="43"/>
      <c r="FX33" s="43"/>
      <c r="FY33" s="43"/>
      <c r="FZ33" s="43"/>
      <c r="GA33" s="43"/>
      <c r="GB33" s="43"/>
      <c r="GC33" s="43"/>
      <c r="GD33" s="43"/>
      <c r="GE33" s="43"/>
      <c r="GF33" s="43"/>
      <c r="GG33" s="43"/>
      <c r="GH33" s="43"/>
      <c r="GI33" s="43"/>
      <c r="GJ33" s="43"/>
      <c r="GK33" s="43"/>
      <c r="GL33" s="43"/>
      <c r="GM33" s="43"/>
      <c r="GN33" s="43"/>
      <c r="GO33" s="43"/>
      <c r="GP33" s="43"/>
      <c r="GQ33" s="43"/>
      <c r="GR33" s="43"/>
      <c r="GS33" s="43"/>
      <c r="GT33" s="43"/>
      <c r="GU33" s="43"/>
      <c r="GV33" s="43"/>
      <c r="GW33" s="43"/>
      <c r="GX33" s="43"/>
      <c r="GY33" s="43"/>
      <c r="GZ33" s="43"/>
      <c r="HA33" s="43"/>
      <c r="HB33" s="43"/>
      <c r="HC33" s="43"/>
      <c r="HD33" s="43"/>
      <c r="HE33" s="43"/>
      <c r="HF33" s="43"/>
      <c r="HG33" s="43"/>
      <c r="HH33" s="43"/>
      <c r="HI33" s="43"/>
      <c r="HJ33" s="43"/>
      <c r="HK33" s="43"/>
      <c r="HL33" s="43"/>
      <c r="HM33" s="43"/>
      <c r="HN33" s="43"/>
      <c r="HO33" s="43"/>
      <c r="HP33" s="43"/>
      <c r="HQ33" s="43"/>
      <c r="HR33" s="43"/>
      <c r="HS33" s="43"/>
      <c r="HT33" s="43"/>
      <c r="HU33" s="43"/>
      <c r="HV33" s="43"/>
      <c r="HW33" s="43"/>
      <c r="HX33" s="43"/>
      <c r="HY33" s="43"/>
      <c r="HZ33" s="43"/>
      <c r="IA33" s="43"/>
      <c r="IB33" s="43"/>
      <c r="IC33" s="43"/>
      <c r="ID33" s="43"/>
      <c r="IE33" s="43"/>
      <c r="IF33" s="43"/>
      <c r="IG33" s="43"/>
      <c r="IH33" s="43"/>
      <c r="II33" s="43"/>
    </row>
    <row r="34" spans="1:243" ht="18" customHeight="1" x14ac:dyDescent="0.2">
      <c r="A34" s="12" t="str">
        <f>IF(ISBLANK(B34)=FALSE,COUNT(A$10:A33)+1,"")</f>
        <v/>
      </c>
      <c r="B34" s="16"/>
      <c r="C34" s="16"/>
      <c r="D34" s="13"/>
      <c r="E34" s="8" t="str">
        <f>IF(ISBLANK(D34)=FALSE,DATEDIF(D34,'Intern Wettkampfdaten'!$B$3,"Y"),"")</f>
        <v/>
      </c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71"/>
      <c r="Z34" s="100" t="str">
        <f>IF(AND(A34="",COUNTA(B34:D34,F34:X34)&lt;1),"",IF(OR(COUNTA(B34:D34)&lt;3,COUNTA(F34:X34)&lt;1),"ERROR","OKAY"))</f>
        <v/>
      </c>
      <c r="AA34" s="100"/>
      <c r="AB34" s="100">
        <f t="shared" si="0"/>
        <v>0</v>
      </c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  <c r="HG34" s="43"/>
      <c r="HH34" s="43"/>
      <c r="HI34" s="43"/>
      <c r="HJ34" s="43"/>
      <c r="HK34" s="43"/>
      <c r="HL34" s="43"/>
      <c r="HM34" s="43"/>
      <c r="HN34" s="43"/>
      <c r="HO34" s="43"/>
      <c r="HP34" s="43"/>
      <c r="HQ34" s="43"/>
      <c r="HR34" s="43"/>
      <c r="HS34" s="43"/>
      <c r="HT34" s="43"/>
      <c r="HU34" s="43"/>
      <c r="HV34" s="43"/>
      <c r="HW34" s="43"/>
      <c r="HX34" s="43"/>
      <c r="HY34" s="43"/>
      <c r="HZ34" s="43"/>
      <c r="IA34" s="43"/>
      <c r="IB34" s="43"/>
      <c r="IC34" s="43"/>
      <c r="ID34" s="43"/>
      <c r="IE34" s="43"/>
      <c r="IF34" s="43"/>
      <c r="IG34" s="43"/>
      <c r="IH34" s="43"/>
      <c r="II34" s="43"/>
    </row>
    <row r="35" spans="1:243" ht="18" customHeight="1" x14ac:dyDescent="0.2">
      <c r="A35" s="12" t="str">
        <f>IF(ISBLANK(B35)=FALSE,COUNT(A$10:A34)+1,"")</f>
        <v/>
      </c>
      <c r="B35" s="16"/>
      <c r="C35" s="16"/>
      <c r="D35" s="13"/>
      <c r="E35" s="8" t="str">
        <f>IF(ISBLANK(D35)=FALSE,DATEDIF(D35,'Intern Wettkampfdaten'!$B$3,"Y"),"")</f>
        <v/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71"/>
      <c r="Z35" s="100" t="str">
        <f>IF(AND(A35="",COUNTA(B35:D35,F35:X35)&lt;1),"",IF(OR(COUNTA(B35:D35)&lt;3,COUNTA(F35:X35)&lt;1),"ERROR","OKAY"))</f>
        <v/>
      </c>
      <c r="AA35" s="100"/>
      <c r="AB35" s="100">
        <f t="shared" si="0"/>
        <v>0</v>
      </c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/>
      <c r="DD35" s="43"/>
      <c r="DE35" s="43"/>
      <c r="DF35" s="43"/>
      <c r="DG35" s="43"/>
      <c r="DH35" s="43"/>
      <c r="DI35" s="43"/>
      <c r="DJ35" s="43"/>
      <c r="DK35" s="43"/>
      <c r="DL35" s="43"/>
      <c r="DM35" s="43"/>
      <c r="DN35" s="43"/>
      <c r="DO35" s="43"/>
      <c r="DP35" s="43"/>
      <c r="DQ35" s="43"/>
      <c r="DR35" s="43"/>
      <c r="DS35" s="43"/>
      <c r="DT35" s="43"/>
      <c r="DU35" s="43"/>
      <c r="DV35" s="43"/>
      <c r="DW35" s="43"/>
      <c r="DX35" s="43"/>
      <c r="DY35" s="43"/>
      <c r="DZ35" s="43"/>
      <c r="EA35" s="43"/>
      <c r="EB35" s="43"/>
      <c r="EC35" s="43"/>
      <c r="ED35" s="43"/>
      <c r="EE35" s="43"/>
      <c r="EF35" s="43"/>
      <c r="EG35" s="43"/>
      <c r="EH35" s="43"/>
      <c r="EI35" s="43"/>
      <c r="EJ35" s="43"/>
      <c r="EK35" s="43"/>
      <c r="EL35" s="43"/>
      <c r="EM35" s="43"/>
      <c r="EN35" s="43"/>
      <c r="EO35" s="43"/>
      <c r="EP35" s="43"/>
      <c r="EQ35" s="43"/>
      <c r="ER35" s="43"/>
      <c r="ES35" s="43"/>
      <c r="ET35" s="43"/>
      <c r="EU35" s="43"/>
      <c r="EV35" s="43"/>
      <c r="EW35" s="43"/>
      <c r="EX35" s="43"/>
      <c r="EY35" s="43"/>
      <c r="EZ35" s="43"/>
      <c r="FA35" s="43"/>
      <c r="FB35" s="43"/>
      <c r="FC35" s="43"/>
      <c r="FD35" s="43"/>
      <c r="FE35" s="43"/>
      <c r="FF35" s="43"/>
      <c r="FG35" s="43"/>
      <c r="FH35" s="43"/>
      <c r="FI35" s="43"/>
      <c r="FJ35" s="43"/>
      <c r="FK35" s="43"/>
      <c r="FL35" s="43"/>
      <c r="FM35" s="43"/>
      <c r="FN35" s="43"/>
      <c r="FO35" s="43"/>
      <c r="FP35" s="43"/>
      <c r="FQ35" s="43"/>
      <c r="FR35" s="43"/>
      <c r="FS35" s="43"/>
      <c r="FT35" s="43"/>
      <c r="FU35" s="43"/>
      <c r="FV35" s="43"/>
      <c r="FW35" s="43"/>
      <c r="FX35" s="43"/>
      <c r="FY35" s="43"/>
      <c r="FZ35" s="43"/>
      <c r="GA35" s="43"/>
      <c r="GB35" s="43"/>
      <c r="GC35" s="43"/>
      <c r="GD35" s="43"/>
      <c r="GE35" s="43"/>
      <c r="GF35" s="43"/>
      <c r="GG35" s="43"/>
      <c r="GH35" s="43"/>
      <c r="GI35" s="43"/>
      <c r="GJ35" s="43"/>
      <c r="GK35" s="43"/>
      <c r="GL35" s="43"/>
      <c r="GM35" s="43"/>
      <c r="GN35" s="43"/>
      <c r="GO35" s="43"/>
      <c r="GP35" s="43"/>
      <c r="GQ35" s="43"/>
      <c r="GR35" s="43"/>
      <c r="GS35" s="43"/>
      <c r="GT35" s="43"/>
      <c r="GU35" s="43"/>
      <c r="GV35" s="43"/>
      <c r="GW35" s="43"/>
      <c r="GX35" s="43"/>
      <c r="GY35" s="43"/>
      <c r="GZ35" s="43"/>
      <c r="HA35" s="43"/>
      <c r="HB35" s="43"/>
      <c r="HC35" s="43"/>
      <c r="HD35" s="43"/>
      <c r="HE35" s="43"/>
      <c r="HF35" s="43"/>
      <c r="HG35" s="43"/>
      <c r="HH35" s="43"/>
      <c r="HI35" s="43"/>
      <c r="HJ35" s="43"/>
      <c r="HK35" s="43"/>
      <c r="HL35" s="43"/>
      <c r="HM35" s="43"/>
      <c r="HN35" s="43"/>
      <c r="HO35" s="43"/>
      <c r="HP35" s="43"/>
      <c r="HQ35" s="43"/>
      <c r="HR35" s="43"/>
      <c r="HS35" s="43"/>
      <c r="HT35" s="43"/>
      <c r="HU35" s="43"/>
      <c r="HV35" s="43"/>
      <c r="HW35" s="43"/>
      <c r="HX35" s="43"/>
      <c r="HY35" s="43"/>
      <c r="HZ35" s="43"/>
      <c r="IA35" s="43"/>
      <c r="IB35" s="43"/>
      <c r="IC35" s="43"/>
      <c r="ID35" s="43"/>
      <c r="IE35" s="43"/>
      <c r="IF35" s="43"/>
      <c r="IG35" s="43"/>
      <c r="IH35" s="43"/>
      <c r="II35" s="43"/>
    </row>
    <row r="36" spans="1:243" ht="18" customHeight="1" x14ac:dyDescent="0.2">
      <c r="A36" s="12" t="str">
        <f>IF(ISBLANK(B36)=FALSE,COUNT(A$10:A35)+1,"")</f>
        <v/>
      </c>
      <c r="B36" s="16"/>
      <c r="C36" s="16"/>
      <c r="D36" s="13"/>
      <c r="E36" s="8" t="str">
        <f>IF(ISBLANK(D36)=FALSE,DATEDIF(D36,'Intern Wettkampfdaten'!$B$3,"Y"),"")</f>
        <v/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71"/>
      <c r="Z36" s="100" t="str">
        <f>IF(AND(A36="",COUNTA(B36:D36,F36:X36)&lt;1),"",IF(OR(COUNTA(B36:D36)&lt;3,COUNTA(F36:X36)&lt;1),"ERROR","OKAY"))</f>
        <v/>
      </c>
      <c r="AA36" s="100"/>
      <c r="AB36" s="100">
        <f t="shared" si="0"/>
        <v>0</v>
      </c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  <c r="BW36" s="43"/>
      <c r="BX36" s="43"/>
      <c r="BY36" s="43"/>
      <c r="BZ36" s="43"/>
      <c r="CA36" s="43"/>
      <c r="CB36" s="43"/>
      <c r="CC36" s="43"/>
      <c r="CD36" s="43"/>
      <c r="CE36" s="43"/>
      <c r="CF36" s="43"/>
      <c r="CG36" s="43"/>
      <c r="CH36" s="43"/>
      <c r="CI36" s="43"/>
      <c r="CJ36" s="43"/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  <c r="DB36" s="43"/>
      <c r="DC36" s="43"/>
      <c r="DD36" s="43"/>
      <c r="DE36" s="43"/>
      <c r="DF36" s="43"/>
      <c r="DG36" s="43"/>
      <c r="DH36" s="43"/>
      <c r="DI36" s="43"/>
      <c r="DJ36" s="43"/>
      <c r="DK36" s="43"/>
      <c r="DL36" s="43"/>
      <c r="DM36" s="43"/>
      <c r="DN36" s="43"/>
      <c r="DO36" s="43"/>
      <c r="DP36" s="43"/>
      <c r="DQ36" s="43"/>
      <c r="DR36" s="43"/>
      <c r="DS36" s="43"/>
      <c r="DT36" s="43"/>
      <c r="DU36" s="43"/>
      <c r="DV36" s="43"/>
      <c r="DW36" s="43"/>
      <c r="DX36" s="43"/>
      <c r="DY36" s="43"/>
      <c r="DZ36" s="43"/>
      <c r="EA36" s="43"/>
      <c r="EB36" s="43"/>
      <c r="EC36" s="43"/>
      <c r="ED36" s="43"/>
      <c r="EE36" s="43"/>
      <c r="EF36" s="43"/>
      <c r="EG36" s="43"/>
      <c r="EH36" s="43"/>
      <c r="EI36" s="43"/>
      <c r="EJ36" s="43"/>
      <c r="EK36" s="43"/>
      <c r="EL36" s="43"/>
      <c r="EM36" s="43"/>
      <c r="EN36" s="43"/>
      <c r="EO36" s="43"/>
      <c r="EP36" s="43"/>
      <c r="EQ36" s="43"/>
      <c r="ER36" s="43"/>
      <c r="ES36" s="43"/>
      <c r="ET36" s="43"/>
      <c r="EU36" s="43"/>
      <c r="EV36" s="43"/>
      <c r="EW36" s="43"/>
      <c r="EX36" s="43"/>
      <c r="EY36" s="43"/>
      <c r="EZ36" s="43"/>
      <c r="FA36" s="43"/>
      <c r="FB36" s="43"/>
      <c r="FC36" s="43"/>
      <c r="FD36" s="43"/>
      <c r="FE36" s="43"/>
      <c r="FF36" s="43"/>
      <c r="FG36" s="43"/>
      <c r="FH36" s="43"/>
      <c r="FI36" s="43"/>
      <c r="FJ36" s="43"/>
      <c r="FK36" s="43"/>
      <c r="FL36" s="43"/>
      <c r="FM36" s="43"/>
      <c r="FN36" s="43"/>
      <c r="FO36" s="43"/>
      <c r="FP36" s="43"/>
      <c r="FQ36" s="43"/>
      <c r="FR36" s="43"/>
      <c r="FS36" s="43"/>
      <c r="FT36" s="43"/>
      <c r="FU36" s="43"/>
      <c r="FV36" s="43"/>
      <c r="FW36" s="43"/>
      <c r="FX36" s="43"/>
      <c r="FY36" s="43"/>
      <c r="FZ36" s="43"/>
      <c r="GA36" s="43"/>
      <c r="GB36" s="43"/>
      <c r="GC36" s="43"/>
      <c r="GD36" s="43"/>
      <c r="GE36" s="43"/>
      <c r="GF36" s="43"/>
      <c r="GG36" s="43"/>
      <c r="GH36" s="43"/>
      <c r="GI36" s="43"/>
      <c r="GJ36" s="43"/>
      <c r="GK36" s="43"/>
      <c r="GL36" s="43"/>
      <c r="GM36" s="43"/>
      <c r="GN36" s="43"/>
      <c r="GO36" s="43"/>
      <c r="GP36" s="43"/>
      <c r="GQ36" s="43"/>
      <c r="GR36" s="43"/>
      <c r="GS36" s="43"/>
      <c r="GT36" s="43"/>
      <c r="GU36" s="43"/>
      <c r="GV36" s="43"/>
      <c r="GW36" s="43"/>
      <c r="GX36" s="43"/>
      <c r="GY36" s="43"/>
      <c r="GZ36" s="43"/>
      <c r="HA36" s="43"/>
      <c r="HB36" s="43"/>
      <c r="HC36" s="43"/>
      <c r="HD36" s="43"/>
      <c r="HE36" s="43"/>
      <c r="HF36" s="43"/>
      <c r="HG36" s="43"/>
      <c r="HH36" s="43"/>
      <c r="HI36" s="43"/>
      <c r="HJ36" s="43"/>
      <c r="HK36" s="43"/>
      <c r="HL36" s="43"/>
      <c r="HM36" s="43"/>
      <c r="HN36" s="43"/>
      <c r="HO36" s="43"/>
      <c r="HP36" s="43"/>
      <c r="HQ36" s="43"/>
      <c r="HR36" s="43"/>
      <c r="HS36" s="43"/>
      <c r="HT36" s="43"/>
      <c r="HU36" s="43"/>
      <c r="HV36" s="43"/>
      <c r="HW36" s="43"/>
      <c r="HX36" s="43"/>
      <c r="HY36" s="43"/>
      <c r="HZ36" s="43"/>
      <c r="IA36" s="43"/>
      <c r="IB36" s="43"/>
      <c r="IC36" s="43"/>
      <c r="ID36" s="43"/>
      <c r="IE36" s="43"/>
      <c r="IF36" s="43"/>
      <c r="IG36" s="43"/>
      <c r="IH36" s="43"/>
      <c r="II36" s="43"/>
    </row>
    <row r="37" spans="1:243" ht="18" customHeight="1" x14ac:dyDescent="0.2">
      <c r="A37" s="12" t="str">
        <f>IF(ISBLANK(B37)=FALSE,COUNT(A$10:A36)+1,"")</f>
        <v/>
      </c>
      <c r="B37" s="16"/>
      <c r="C37" s="16"/>
      <c r="D37" s="13"/>
      <c r="E37" s="8" t="str">
        <f>IF(ISBLANK(D37)=FALSE,DATEDIF(D37,'Intern Wettkampfdaten'!$B$3,"Y"),"")</f>
        <v/>
      </c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71"/>
      <c r="Z37" s="100" t="str">
        <f>IF(AND(A37="",COUNTA(B37:D37,F37:X37)&lt;1),"",IF(OR(COUNTA(B37:D37)&lt;3,COUNTA(F37:X37)&lt;1),"ERROR","OKAY"))</f>
        <v/>
      </c>
      <c r="AA37" s="100"/>
      <c r="AB37" s="100">
        <f t="shared" si="0"/>
        <v>0</v>
      </c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/>
      <c r="BY37" s="43"/>
      <c r="BZ37" s="43"/>
      <c r="CA37" s="43"/>
      <c r="CB37" s="43"/>
      <c r="CC37" s="43"/>
      <c r="CD37" s="43"/>
      <c r="CE37" s="43"/>
      <c r="CF37" s="43"/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  <c r="DB37" s="43"/>
      <c r="DC37" s="43"/>
      <c r="DD37" s="43"/>
      <c r="DE37" s="43"/>
      <c r="DF37" s="43"/>
      <c r="DG37" s="43"/>
      <c r="DH37" s="43"/>
      <c r="DI37" s="43"/>
      <c r="DJ37" s="43"/>
      <c r="DK37" s="43"/>
      <c r="DL37" s="43"/>
      <c r="DM37" s="43"/>
      <c r="DN37" s="43"/>
      <c r="DO37" s="43"/>
      <c r="DP37" s="43"/>
      <c r="DQ37" s="43"/>
      <c r="DR37" s="43"/>
      <c r="DS37" s="43"/>
      <c r="DT37" s="43"/>
      <c r="DU37" s="43"/>
      <c r="DV37" s="43"/>
      <c r="DW37" s="43"/>
      <c r="DX37" s="43"/>
      <c r="DY37" s="43"/>
      <c r="DZ37" s="43"/>
      <c r="EA37" s="43"/>
      <c r="EB37" s="43"/>
      <c r="EC37" s="43"/>
      <c r="ED37" s="43"/>
      <c r="EE37" s="43"/>
      <c r="EF37" s="43"/>
      <c r="EG37" s="43"/>
      <c r="EH37" s="43"/>
      <c r="EI37" s="43"/>
      <c r="EJ37" s="43"/>
      <c r="EK37" s="43"/>
      <c r="EL37" s="43"/>
      <c r="EM37" s="43"/>
      <c r="EN37" s="43"/>
      <c r="EO37" s="43"/>
      <c r="EP37" s="43"/>
      <c r="EQ37" s="43"/>
      <c r="ER37" s="43"/>
      <c r="ES37" s="43"/>
      <c r="ET37" s="43"/>
      <c r="EU37" s="43"/>
      <c r="EV37" s="43"/>
      <c r="EW37" s="43"/>
      <c r="EX37" s="43"/>
      <c r="EY37" s="43"/>
      <c r="EZ37" s="43"/>
      <c r="FA37" s="43"/>
      <c r="FB37" s="43"/>
      <c r="FC37" s="43"/>
      <c r="FD37" s="43"/>
      <c r="FE37" s="43"/>
      <c r="FF37" s="43"/>
      <c r="FG37" s="43"/>
      <c r="FH37" s="43"/>
      <c r="FI37" s="43"/>
      <c r="FJ37" s="43"/>
      <c r="FK37" s="43"/>
      <c r="FL37" s="43"/>
      <c r="FM37" s="43"/>
      <c r="FN37" s="43"/>
      <c r="FO37" s="43"/>
      <c r="FP37" s="43"/>
      <c r="FQ37" s="43"/>
      <c r="FR37" s="43"/>
      <c r="FS37" s="43"/>
      <c r="FT37" s="43"/>
      <c r="FU37" s="43"/>
      <c r="FV37" s="43"/>
      <c r="FW37" s="43"/>
      <c r="FX37" s="43"/>
      <c r="FY37" s="43"/>
      <c r="FZ37" s="43"/>
      <c r="GA37" s="43"/>
      <c r="GB37" s="43"/>
      <c r="GC37" s="43"/>
      <c r="GD37" s="43"/>
      <c r="GE37" s="43"/>
      <c r="GF37" s="43"/>
      <c r="GG37" s="43"/>
      <c r="GH37" s="43"/>
      <c r="GI37" s="43"/>
      <c r="GJ37" s="43"/>
      <c r="GK37" s="43"/>
      <c r="GL37" s="43"/>
      <c r="GM37" s="43"/>
      <c r="GN37" s="43"/>
      <c r="GO37" s="43"/>
      <c r="GP37" s="43"/>
      <c r="GQ37" s="43"/>
      <c r="GR37" s="43"/>
      <c r="GS37" s="43"/>
      <c r="GT37" s="43"/>
      <c r="GU37" s="43"/>
      <c r="GV37" s="43"/>
      <c r="GW37" s="43"/>
      <c r="GX37" s="43"/>
      <c r="GY37" s="43"/>
      <c r="GZ37" s="43"/>
      <c r="HA37" s="43"/>
      <c r="HB37" s="43"/>
      <c r="HC37" s="43"/>
      <c r="HD37" s="43"/>
      <c r="HE37" s="43"/>
      <c r="HF37" s="43"/>
      <c r="HG37" s="43"/>
      <c r="HH37" s="43"/>
      <c r="HI37" s="43"/>
      <c r="HJ37" s="43"/>
      <c r="HK37" s="43"/>
      <c r="HL37" s="43"/>
      <c r="HM37" s="43"/>
      <c r="HN37" s="43"/>
      <c r="HO37" s="43"/>
      <c r="HP37" s="43"/>
      <c r="HQ37" s="43"/>
      <c r="HR37" s="43"/>
      <c r="HS37" s="43"/>
      <c r="HT37" s="43"/>
      <c r="HU37" s="43"/>
      <c r="HV37" s="43"/>
      <c r="HW37" s="43"/>
      <c r="HX37" s="43"/>
      <c r="HY37" s="43"/>
      <c r="HZ37" s="43"/>
      <c r="IA37" s="43"/>
      <c r="IB37" s="43"/>
      <c r="IC37" s="43"/>
      <c r="ID37" s="43"/>
      <c r="IE37" s="43"/>
      <c r="IF37" s="43"/>
      <c r="IG37" s="43"/>
      <c r="IH37" s="43"/>
      <c r="II37" s="43"/>
    </row>
    <row r="38" spans="1:243" ht="18" customHeight="1" x14ac:dyDescent="0.2">
      <c r="A38" s="12" t="str">
        <f>IF(ISBLANK(B38)=FALSE,COUNT(A$10:A37)+1,"")</f>
        <v/>
      </c>
      <c r="B38" s="16"/>
      <c r="C38" s="16"/>
      <c r="D38" s="13"/>
      <c r="E38" s="8" t="str">
        <f>IF(ISBLANK(D38)=FALSE,DATEDIF(D38,'Intern Wettkampfdaten'!$B$3,"Y"),"")</f>
        <v/>
      </c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71"/>
      <c r="Z38" s="100" t="str">
        <f>IF(AND(A38="",COUNTA(B38:D38,F38:X38)&lt;1),"",IF(OR(COUNTA(B38:D38)&lt;3,COUNTA(F38:X38)&lt;1),"ERROR","OKAY"))</f>
        <v/>
      </c>
      <c r="AA38" s="100"/>
      <c r="AB38" s="100">
        <f t="shared" si="0"/>
        <v>0</v>
      </c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  <c r="BW38" s="43"/>
      <c r="BX38" s="43"/>
      <c r="BY38" s="43"/>
      <c r="BZ38" s="43"/>
      <c r="CA38" s="43"/>
      <c r="CB38" s="43"/>
      <c r="CC38" s="43"/>
      <c r="CD38" s="43"/>
      <c r="CE38" s="43"/>
      <c r="CF38" s="43"/>
      <c r="CG38" s="43"/>
      <c r="CH38" s="43"/>
      <c r="CI38" s="43"/>
      <c r="CJ38" s="43"/>
      <c r="CK38" s="43"/>
      <c r="CL38" s="43"/>
      <c r="CM38" s="43"/>
      <c r="CN38" s="43"/>
      <c r="CO38" s="43"/>
      <c r="CP38" s="43"/>
      <c r="CQ38" s="43"/>
      <c r="CR38" s="43"/>
      <c r="CS38" s="43"/>
      <c r="CT38" s="43"/>
      <c r="CU38" s="43"/>
      <c r="CV38" s="43"/>
      <c r="CW38" s="43"/>
      <c r="CX38" s="43"/>
      <c r="CY38" s="43"/>
      <c r="CZ38" s="43"/>
      <c r="DA38" s="43"/>
      <c r="DB38" s="43"/>
      <c r="DC38" s="43"/>
      <c r="DD38" s="43"/>
      <c r="DE38" s="43"/>
      <c r="DF38" s="43"/>
      <c r="DG38" s="43"/>
      <c r="DH38" s="43"/>
      <c r="DI38" s="43"/>
      <c r="DJ38" s="43"/>
      <c r="DK38" s="43"/>
      <c r="DL38" s="43"/>
      <c r="DM38" s="43"/>
      <c r="DN38" s="43"/>
      <c r="DO38" s="43"/>
      <c r="DP38" s="43"/>
      <c r="DQ38" s="43"/>
      <c r="DR38" s="43"/>
      <c r="DS38" s="43"/>
      <c r="DT38" s="43"/>
      <c r="DU38" s="43"/>
      <c r="DV38" s="43"/>
      <c r="DW38" s="43"/>
      <c r="DX38" s="43"/>
      <c r="DY38" s="43"/>
      <c r="DZ38" s="43"/>
      <c r="EA38" s="43"/>
      <c r="EB38" s="43"/>
      <c r="EC38" s="43"/>
      <c r="ED38" s="43"/>
      <c r="EE38" s="43"/>
      <c r="EF38" s="43"/>
      <c r="EG38" s="43"/>
      <c r="EH38" s="43"/>
      <c r="EI38" s="43"/>
      <c r="EJ38" s="43"/>
      <c r="EK38" s="43"/>
      <c r="EL38" s="43"/>
      <c r="EM38" s="43"/>
      <c r="EN38" s="43"/>
      <c r="EO38" s="43"/>
      <c r="EP38" s="43"/>
      <c r="EQ38" s="43"/>
      <c r="ER38" s="43"/>
      <c r="ES38" s="43"/>
      <c r="ET38" s="43"/>
      <c r="EU38" s="43"/>
      <c r="EV38" s="43"/>
      <c r="EW38" s="43"/>
      <c r="EX38" s="43"/>
      <c r="EY38" s="43"/>
      <c r="EZ38" s="43"/>
      <c r="FA38" s="43"/>
      <c r="FB38" s="43"/>
      <c r="FC38" s="43"/>
      <c r="FD38" s="43"/>
      <c r="FE38" s="43"/>
      <c r="FF38" s="43"/>
      <c r="FG38" s="43"/>
      <c r="FH38" s="43"/>
      <c r="FI38" s="43"/>
      <c r="FJ38" s="43"/>
      <c r="FK38" s="43"/>
      <c r="FL38" s="43"/>
      <c r="FM38" s="43"/>
      <c r="FN38" s="43"/>
      <c r="FO38" s="43"/>
      <c r="FP38" s="43"/>
      <c r="FQ38" s="43"/>
      <c r="FR38" s="43"/>
      <c r="FS38" s="43"/>
      <c r="FT38" s="43"/>
      <c r="FU38" s="43"/>
      <c r="FV38" s="43"/>
      <c r="FW38" s="43"/>
      <c r="FX38" s="43"/>
      <c r="FY38" s="43"/>
      <c r="FZ38" s="43"/>
      <c r="GA38" s="43"/>
      <c r="GB38" s="43"/>
      <c r="GC38" s="43"/>
      <c r="GD38" s="43"/>
      <c r="GE38" s="43"/>
      <c r="GF38" s="43"/>
      <c r="GG38" s="43"/>
      <c r="GH38" s="43"/>
      <c r="GI38" s="43"/>
      <c r="GJ38" s="43"/>
      <c r="GK38" s="43"/>
      <c r="GL38" s="43"/>
      <c r="GM38" s="43"/>
      <c r="GN38" s="43"/>
      <c r="GO38" s="43"/>
      <c r="GP38" s="43"/>
      <c r="GQ38" s="43"/>
      <c r="GR38" s="43"/>
      <c r="GS38" s="43"/>
      <c r="GT38" s="43"/>
      <c r="GU38" s="43"/>
      <c r="GV38" s="43"/>
      <c r="GW38" s="43"/>
      <c r="GX38" s="43"/>
      <c r="GY38" s="43"/>
      <c r="GZ38" s="43"/>
      <c r="HA38" s="43"/>
      <c r="HB38" s="43"/>
      <c r="HC38" s="43"/>
      <c r="HD38" s="43"/>
      <c r="HE38" s="43"/>
      <c r="HF38" s="43"/>
      <c r="HG38" s="43"/>
      <c r="HH38" s="43"/>
      <c r="HI38" s="43"/>
      <c r="HJ38" s="43"/>
      <c r="HK38" s="43"/>
      <c r="HL38" s="43"/>
      <c r="HM38" s="43"/>
      <c r="HN38" s="43"/>
      <c r="HO38" s="43"/>
      <c r="HP38" s="43"/>
      <c r="HQ38" s="43"/>
      <c r="HR38" s="43"/>
      <c r="HS38" s="43"/>
      <c r="HT38" s="43"/>
      <c r="HU38" s="43"/>
      <c r="HV38" s="43"/>
      <c r="HW38" s="43"/>
      <c r="HX38" s="43"/>
      <c r="HY38" s="43"/>
      <c r="HZ38" s="43"/>
      <c r="IA38" s="43"/>
      <c r="IB38" s="43"/>
      <c r="IC38" s="43"/>
      <c r="ID38" s="43"/>
      <c r="IE38" s="43"/>
      <c r="IF38" s="43"/>
      <c r="IG38" s="43"/>
      <c r="IH38" s="43"/>
      <c r="II38" s="43"/>
    </row>
    <row r="39" spans="1:243" ht="18" customHeight="1" x14ac:dyDescent="0.2">
      <c r="A39" s="12" t="str">
        <f>IF(ISBLANK(B39)=FALSE,COUNT(A$10:A38)+1,"")</f>
        <v/>
      </c>
      <c r="B39" s="16"/>
      <c r="C39" s="19"/>
      <c r="D39" s="79"/>
      <c r="E39" s="8" t="str">
        <f>IF(ISBLANK(D39)=FALSE,DATEDIF(D39,'Intern Wettkampfdaten'!$B$3,"Y"),"")</f>
        <v/>
      </c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71"/>
      <c r="Z39" s="100" t="str">
        <f>IF(AND(A39="",COUNTA(B39:D39,F39:X39)&lt;1),"",IF(OR(COUNTA(B39:D39)&lt;3,COUNTA(F39:X39)&lt;1),"ERROR","OKAY"))</f>
        <v/>
      </c>
      <c r="AA39" s="100"/>
      <c r="AB39" s="100">
        <f t="shared" si="0"/>
        <v>0</v>
      </c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  <c r="DB39" s="43"/>
      <c r="DC39" s="43"/>
      <c r="DD39" s="43"/>
      <c r="DE39" s="43"/>
      <c r="DF39" s="43"/>
      <c r="DG39" s="43"/>
      <c r="DH39" s="43"/>
      <c r="DI39" s="43"/>
      <c r="DJ39" s="43"/>
      <c r="DK39" s="43"/>
      <c r="DL39" s="43"/>
      <c r="DM39" s="43"/>
      <c r="DN39" s="43"/>
      <c r="DO39" s="43"/>
      <c r="DP39" s="43"/>
      <c r="DQ39" s="43"/>
      <c r="DR39" s="43"/>
      <c r="DS39" s="43"/>
      <c r="DT39" s="43"/>
      <c r="DU39" s="43"/>
      <c r="DV39" s="43"/>
      <c r="DW39" s="43"/>
      <c r="DX39" s="43"/>
      <c r="DY39" s="43"/>
      <c r="DZ39" s="43"/>
      <c r="EA39" s="43"/>
      <c r="EB39" s="43"/>
      <c r="EC39" s="43"/>
      <c r="ED39" s="43"/>
      <c r="EE39" s="43"/>
      <c r="EF39" s="43"/>
      <c r="EG39" s="43"/>
      <c r="EH39" s="43"/>
      <c r="EI39" s="43"/>
      <c r="EJ39" s="43"/>
      <c r="EK39" s="43"/>
      <c r="EL39" s="43"/>
      <c r="EM39" s="43"/>
      <c r="EN39" s="43"/>
      <c r="EO39" s="43"/>
      <c r="EP39" s="43"/>
      <c r="EQ39" s="43"/>
      <c r="ER39" s="43"/>
      <c r="ES39" s="43"/>
      <c r="ET39" s="43"/>
      <c r="EU39" s="43"/>
      <c r="EV39" s="43"/>
      <c r="EW39" s="43"/>
      <c r="EX39" s="43"/>
      <c r="EY39" s="43"/>
      <c r="EZ39" s="43"/>
      <c r="FA39" s="43"/>
      <c r="FB39" s="43"/>
      <c r="FC39" s="43"/>
      <c r="FD39" s="43"/>
      <c r="FE39" s="43"/>
      <c r="FF39" s="43"/>
      <c r="FG39" s="43"/>
      <c r="FH39" s="43"/>
      <c r="FI39" s="43"/>
      <c r="FJ39" s="43"/>
      <c r="FK39" s="43"/>
      <c r="FL39" s="43"/>
      <c r="FM39" s="43"/>
      <c r="FN39" s="43"/>
      <c r="FO39" s="43"/>
      <c r="FP39" s="43"/>
      <c r="FQ39" s="43"/>
      <c r="FR39" s="43"/>
      <c r="FS39" s="43"/>
      <c r="FT39" s="43"/>
      <c r="FU39" s="43"/>
      <c r="FV39" s="43"/>
      <c r="FW39" s="43"/>
      <c r="FX39" s="43"/>
      <c r="FY39" s="43"/>
      <c r="FZ39" s="43"/>
      <c r="GA39" s="43"/>
      <c r="GB39" s="43"/>
      <c r="GC39" s="43"/>
      <c r="GD39" s="43"/>
      <c r="GE39" s="43"/>
      <c r="GF39" s="43"/>
      <c r="GG39" s="43"/>
      <c r="GH39" s="43"/>
      <c r="GI39" s="43"/>
      <c r="GJ39" s="43"/>
      <c r="GK39" s="43"/>
      <c r="GL39" s="43"/>
      <c r="GM39" s="43"/>
      <c r="GN39" s="43"/>
      <c r="GO39" s="43"/>
      <c r="GP39" s="43"/>
      <c r="GQ39" s="43"/>
      <c r="GR39" s="43"/>
      <c r="GS39" s="43"/>
      <c r="GT39" s="43"/>
      <c r="GU39" s="43"/>
      <c r="GV39" s="43"/>
      <c r="GW39" s="43"/>
      <c r="GX39" s="43"/>
      <c r="GY39" s="43"/>
      <c r="GZ39" s="43"/>
      <c r="HA39" s="43"/>
      <c r="HB39" s="43"/>
      <c r="HC39" s="43"/>
      <c r="HD39" s="43"/>
      <c r="HE39" s="43"/>
      <c r="HF39" s="43"/>
      <c r="HG39" s="43"/>
      <c r="HH39" s="43"/>
      <c r="HI39" s="43"/>
      <c r="HJ39" s="43"/>
      <c r="HK39" s="43"/>
      <c r="HL39" s="43"/>
      <c r="HM39" s="43"/>
      <c r="HN39" s="43"/>
      <c r="HO39" s="43"/>
      <c r="HP39" s="43"/>
      <c r="HQ39" s="43"/>
      <c r="HR39" s="43"/>
      <c r="HS39" s="43"/>
      <c r="HT39" s="43"/>
      <c r="HU39" s="43"/>
      <c r="HV39" s="43"/>
      <c r="HW39" s="43"/>
      <c r="HX39" s="43"/>
      <c r="HY39" s="43"/>
      <c r="HZ39" s="43"/>
      <c r="IA39" s="43"/>
      <c r="IB39" s="43"/>
      <c r="IC39" s="43"/>
      <c r="ID39" s="43"/>
      <c r="IE39" s="43"/>
      <c r="IF39" s="43"/>
      <c r="IG39" s="43"/>
      <c r="IH39" s="43"/>
      <c r="II39" s="43"/>
    </row>
    <row r="40" spans="1:243" s="42" customFormat="1" ht="60" customHeight="1" x14ac:dyDescent="0.2">
      <c r="A40" s="161" t="s">
        <v>64</v>
      </c>
      <c r="B40" s="162"/>
      <c r="C40" s="162"/>
      <c r="D40" s="162"/>
      <c r="E40" s="162"/>
      <c r="F40" s="162"/>
      <c r="G40" s="162"/>
      <c r="H40" s="162"/>
      <c r="I40" s="162"/>
      <c r="J40" s="162"/>
      <c r="K40" s="162"/>
      <c r="L40" s="162"/>
      <c r="M40" s="162"/>
      <c r="N40" s="162"/>
      <c r="O40" s="162"/>
      <c r="P40" s="162"/>
      <c r="Q40" s="162"/>
      <c r="R40" s="162"/>
      <c r="S40" s="162"/>
      <c r="T40" s="162"/>
      <c r="U40" s="162"/>
      <c r="V40" s="162"/>
      <c r="W40" s="162"/>
      <c r="X40" s="162"/>
      <c r="Y40" s="162"/>
      <c r="Z40" s="100" t="str">
        <f>IF(AB40&lt;AB7,"ERROR","OKAY")</f>
        <v>OKAY</v>
      </c>
      <c r="AA40" s="103">
        <f>IF(Z40="ERROR",(AB7-AB40)*7,0)</f>
        <v>0</v>
      </c>
      <c r="AB40" s="102">
        <f>SUM(AB10:AB39)</f>
        <v>0</v>
      </c>
    </row>
    <row r="41" spans="1:243" ht="18" customHeight="1" x14ac:dyDescent="0.2">
      <c r="A41" s="12" t="str">
        <f>IF(ISBLANK(B41)=FALSE,COUNT(A$10:A29)+1,"")</f>
        <v/>
      </c>
      <c r="B41" s="16"/>
      <c r="C41" s="16"/>
      <c r="D41" s="79"/>
      <c r="E41" s="8" t="str">
        <f>IF(ISBLANK(D41)=FALSE,DATEDIF(D41,'Intern Wettkampfdaten'!$B$3,"Y"),"")</f>
        <v/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71"/>
      <c r="Z41" s="100" t="str">
        <f>IF(AND(A41="",COUNTA(B41:D41,F41:X41)&lt;1),"",IF(OR(COUNTA(B41:D41)&lt;3,COUNTA(F41:X41)&lt;1),"ERROR","OKAY"))</f>
        <v/>
      </c>
      <c r="AA41" s="100"/>
      <c r="AB41" s="100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  <c r="DB41" s="43"/>
      <c r="DC41" s="43"/>
      <c r="DD41" s="43"/>
      <c r="DE41" s="43"/>
      <c r="DF41" s="43"/>
      <c r="DG41" s="43"/>
      <c r="DH41" s="43"/>
      <c r="DI41" s="43"/>
      <c r="DJ41" s="43"/>
      <c r="DK41" s="43"/>
      <c r="DL41" s="43"/>
      <c r="DM41" s="43"/>
      <c r="DN41" s="43"/>
      <c r="DO41" s="43"/>
      <c r="DP41" s="43"/>
      <c r="DQ41" s="43"/>
      <c r="DR41" s="43"/>
      <c r="DS41" s="43"/>
      <c r="DT41" s="43"/>
      <c r="DU41" s="43"/>
      <c r="DV41" s="43"/>
      <c r="DW41" s="43"/>
      <c r="DX41" s="43"/>
      <c r="DY41" s="43"/>
      <c r="DZ41" s="43"/>
      <c r="EA41" s="43"/>
      <c r="EB41" s="43"/>
      <c r="EC41" s="43"/>
      <c r="ED41" s="43"/>
      <c r="EE41" s="43"/>
      <c r="EF41" s="43"/>
      <c r="EG41" s="43"/>
      <c r="EH41" s="43"/>
      <c r="EI41" s="43"/>
      <c r="EJ41" s="43"/>
      <c r="EK41" s="43"/>
      <c r="EL41" s="43"/>
      <c r="EM41" s="43"/>
      <c r="EN41" s="43"/>
      <c r="EO41" s="43"/>
      <c r="EP41" s="43"/>
      <c r="EQ41" s="43"/>
      <c r="ER41" s="43"/>
      <c r="ES41" s="43"/>
      <c r="ET41" s="43"/>
      <c r="EU41" s="43"/>
      <c r="EV41" s="43"/>
      <c r="EW41" s="43"/>
      <c r="EX41" s="43"/>
      <c r="EY41" s="43"/>
      <c r="EZ41" s="43"/>
      <c r="FA41" s="43"/>
      <c r="FB41" s="43"/>
      <c r="FC41" s="43"/>
      <c r="FD41" s="43"/>
      <c r="FE41" s="43"/>
      <c r="FF41" s="43"/>
      <c r="FG41" s="43"/>
      <c r="FH41" s="43"/>
      <c r="FI41" s="43"/>
      <c r="FJ41" s="43"/>
      <c r="FK41" s="43"/>
      <c r="FL41" s="43"/>
      <c r="FM41" s="43"/>
      <c r="FN41" s="43"/>
      <c r="FO41" s="43"/>
      <c r="FP41" s="43"/>
      <c r="FQ41" s="43"/>
      <c r="FR41" s="43"/>
      <c r="FS41" s="43"/>
      <c r="FT41" s="43"/>
      <c r="FU41" s="43"/>
      <c r="FV41" s="43"/>
      <c r="FW41" s="43"/>
      <c r="FX41" s="43"/>
      <c r="FY41" s="43"/>
      <c r="FZ41" s="43"/>
      <c r="GA41" s="43"/>
      <c r="GB41" s="43"/>
      <c r="GC41" s="43"/>
      <c r="GD41" s="43"/>
      <c r="GE41" s="43"/>
      <c r="GF41" s="43"/>
      <c r="GG41" s="43"/>
      <c r="GH41" s="43"/>
      <c r="GI41" s="43"/>
      <c r="GJ41" s="43"/>
      <c r="GK41" s="43"/>
      <c r="GL41" s="43"/>
      <c r="GM41" s="43"/>
      <c r="GN41" s="43"/>
      <c r="GO41" s="43"/>
      <c r="GP41" s="43"/>
      <c r="GQ41" s="43"/>
      <c r="GR41" s="43"/>
      <c r="GS41" s="43"/>
      <c r="GT41" s="43"/>
      <c r="GU41" s="43"/>
      <c r="GV41" s="43"/>
      <c r="GW41" s="43"/>
      <c r="GX41" s="43"/>
      <c r="GY41" s="43"/>
      <c r="GZ41" s="43"/>
      <c r="HA41" s="43"/>
      <c r="HB41" s="43"/>
      <c r="HC41" s="43"/>
      <c r="HD41" s="43"/>
      <c r="HE41" s="43"/>
      <c r="HF41" s="43"/>
      <c r="HG41" s="43"/>
      <c r="HH41" s="43"/>
      <c r="HI41" s="43"/>
      <c r="HJ41" s="43"/>
      <c r="HK41" s="43"/>
      <c r="HL41" s="43"/>
      <c r="HM41" s="43"/>
      <c r="HN41" s="43"/>
      <c r="HO41" s="43"/>
      <c r="HP41" s="43"/>
      <c r="HQ41" s="43"/>
      <c r="HR41" s="43"/>
      <c r="HS41" s="43"/>
      <c r="HT41" s="43"/>
      <c r="HU41" s="43"/>
      <c r="HV41" s="43"/>
      <c r="HW41" s="43"/>
      <c r="HX41" s="43"/>
      <c r="HY41" s="43"/>
      <c r="HZ41" s="43"/>
      <c r="IA41" s="43"/>
      <c r="IB41" s="43"/>
      <c r="IC41" s="43"/>
      <c r="ID41" s="43"/>
      <c r="IE41" s="43"/>
      <c r="IF41" s="43"/>
      <c r="IG41" s="43"/>
      <c r="IH41" s="43"/>
      <c r="II41" s="43"/>
    </row>
    <row r="42" spans="1:243" ht="18" customHeight="1" x14ac:dyDescent="0.2">
      <c r="A42" s="12" t="str">
        <f>IF(ISBLANK(B42)=FALSE,COUNT(A$10:A41)+1,"")</f>
        <v/>
      </c>
      <c r="B42" s="16"/>
      <c r="C42" s="16"/>
      <c r="D42" s="13"/>
      <c r="E42" s="8" t="str">
        <f>IF(ISBLANK(D42)=FALSE,DATEDIF(D42,'Intern Wettkampfdaten'!$B$3,"Y"),"")</f>
        <v/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71"/>
      <c r="Z42" s="100" t="str">
        <f>IF(AND(A42="",COUNTA(B42:D42,F42:X42)&lt;1),"",IF(OR(COUNTA(B42:D42)&lt;3,COUNTA(F42:X42)&lt;1),"ERROR","OKAY"))</f>
        <v/>
      </c>
      <c r="AA42" s="100"/>
      <c r="AB42" s="100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  <c r="BW42" s="43"/>
      <c r="BX42" s="43"/>
      <c r="BY42" s="43"/>
      <c r="BZ42" s="43"/>
      <c r="CA42" s="43"/>
      <c r="CB42" s="43"/>
      <c r="CC42" s="43"/>
      <c r="CD42" s="43"/>
      <c r="CE42" s="43"/>
      <c r="CF42" s="43"/>
      <c r="CG42" s="43"/>
      <c r="CH42" s="43"/>
      <c r="CI42" s="43"/>
      <c r="CJ42" s="43"/>
      <c r="CK42" s="43"/>
      <c r="CL42" s="43"/>
      <c r="CM42" s="43"/>
      <c r="CN42" s="43"/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43"/>
      <c r="CZ42" s="43"/>
      <c r="DA42" s="43"/>
      <c r="DB42" s="43"/>
      <c r="DC42" s="43"/>
      <c r="DD42" s="43"/>
      <c r="DE42" s="43"/>
      <c r="DF42" s="43"/>
      <c r="DG42" s="43"/>
      <c r="DH42" s="43"/>
      <c r="DI42" s="43"/>
      <c r="DJ42" s="43"/>
      <c r="DK42" s="43"/>
      <c r="DL42" s="43"/>
      <c r="DM42" s="43"/>
      <c r="DN42" s="43"/>
      <c r="DO42" s="43"/>
      <c r="DP42" s="43"/>
      <c r="DQ42" s="43"/>
      <c r="DR42" s="43"/>
      <c r="DS42" s="43"/>
      <c r="DT42" s="43"/>
      <c r="DU42" s="43"/>
      <c r="DV42" s="43"/>
      <c r="DW42" s="43"/>
      <c r="DX42" s="43"/>
      <c r="DY42" s="43"/>
      <c r="DZ42" s="43"/>
      <c r="EA42" s="43"/>
      <c r="EB42" s="43"/>
      <c r="EC42" s="43"/>
      <c r="ED42" s="43"/>
      <c r="EE42" s="43"/>
      <c r="EF42" s="43"/>
      <c r="EG42" s="43"/>
      <c r="EH42" s="43"/>
      <c r="EI42" s="43"/>
      <c r="EJ42" s="43"/>
      <c r="EK42" s="43"/>
      <c r="EL42" s="43"/>
      <c r="EM42" s="43"/>
      <c r="EN42" s="43"/>
      <c r="EO42" s="43"/>
      <c r="EP42" s="43"/>
      <c r="EQ42" s="43"/>
      <c r="ER42" s="43"/>
      <c r="ES42" s="43"/>
      <c r="ET42" s="43"/>
      <c r="EU42" s="43"/>
      <c r="EV42" s="43"/>
      <c r="EW42" s="43"/>
      <c r="EX42" s="43"/>
      <c r="EY42" s="43"/>
      <c r="EZ42" s="43"/>
      <c r="FA42" s="43"/>
      <c r="FB42" s="43"/>
      <c r="FC42" s="43"/>
      <c r="FD42" s="43"/>
      <c r="FE42" s="43"/>
      <c r="FF42" s="43"/>
      <c r="FG42" s="43"/>
      <c r="FH42" s="43"/>
      <c r="FI42" s="43"/>
      <c r="FJ42" s="43"/>
      <c r="FK42" s="43"/>
      <c r="FL42" s="43"/>
      <c r="FM42" s="43"/>
      <c r="FN42" s="43"/>
      <c r="FO42" s="43"/>
      <c r="FP42" s="43"/>
      <c r="FQ42" s="43"/>
      <c r="FR42" s="43"/>
      <c r="FS42" s="43"/>
      <c r="FT42" s="43"/>
      <c r="FU42" s="43"/>
      <c r="FV42" s="43"/>
      <c r="FW42" s="43"/>
      <c r="FX42" s="43"/>
      <c r="FY42" s="43"/>
      <c r="FZ42" s="43"/>
      <c r="GA42" s="43"/>
      <c r="GB42" s="43"/>
      <c r="GC42" s="43"/>
      <c r="GD42" s="43"/>
      <c r="GE42" s="43"/>
      <c r="GF42" s="43"/>
      <c r="GG42" s="43"/>
      <c r="GH42" s="43"/>
      <c r="GI42" s="43"/>
      <c r="GJ42" s="43"/>
      <c r="GK42" s="43"/>
      <c r="GL42" s="43"/>
      <c r="GM42" s="43"/>
      <c r="GN42" s="43"/>
      <c r="GO42" s="43"/>
      <c r="GP42" s="43"/>
      <c r="GQ42" s="43"/>
      <c r="GR42" s="43"/>
      <c r="GS42" s="43"/>
      <c r="GT42" s="43"/>
      <c r="GU42" s="43"/>
      <c r="GV42" s="43"/>
      <c r="GW42" s="43"/>
      <c r="GX42" s="43"/>
      <c r="GY42" s="43"/>
      <c r="GZ42" s="43"/>
      <c r="HA42" s="43"/>
      <c r="HB42" s="43"/>
      <c r="HC42" s="43"/>
      <c r="HD42" s="43"/>
      <c r="HE42" s="43"/>
      <c r="HF42" s="43"/>
      <c r="HG42" s="43"/>
      <c r="HH42" s="43"/>
      <c r="HI42" s="43"/>
      <c r="HJ42" s="43"/>
      <c r="HK42" s="43"/>
      <c r="HL42" s="43"/>
      <c r="HM42" s="43"/>
      <c r="HN42" s="43"/>
      <c r="HO42" s="43"/>
      <c r="HP42" s="43"/>
      <c r="HQ42" s="43"/>
      <c r="HR42" s="43"/>
      <c r="HS42" s="43"/>
      <c r="HT42" s="43"/>
      <c r="HU42" s="43"/>
      <c r="HV42" s="43"/>
      <c r="HW42" s="43"/>
      <c r="HX42" s="43"/>
      <c r="HY42" s="43"/>
      <c r="HZ42" s="43"/>
      <c r="IA42" s="43"/>
      <c r="IB42" s="43"/>
      <c r="IC42" s="43"/>
      <c r="ID42" s="43"/>
      <c r="IE42" s="43"/>
      <c r="IF42" s="43"/>
      <c r="IG42" s="43"/>
      <c r="IH42" s="43"/>
      <c r="II42" s="43"/>
    </row>
    <row r="43" spans="1:243" ht="18" customHeight="1" x14ac:dyDescent="0.2">
      <c r="A43" s="12" t="str">
        <f>IF(ISBLANK(B43)=FALSE,COUNT(A$10:A42)+1,"")</f>
        <v/>
      </c>
      <c r="B43" s="16"/>
      <c r="C43" s="16"/>
      <c r="D43" s="13"/>
      <c r="E43" s="8" t="str">
        <f>IF(ISBLANK(D43)=FALSE,DATEDIF(D43,'Intern Wettkampfdaten'!$B$3,"Y"),"")</f>
        <v/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71"/>
      <c r="Z43" s="100" t="str">
        <f>IF(AND(A43="",COUNTA(B43:D43,F43:X43)&lt;1),"",IF(OR(COUNTA(B43:D43)&lt;3,COUNTA(F43:X43)&lt;1),"ERROR","OKAY"))</f>
        <v/>
      </c>
      <c r="AA43" s="100"/>
      <c r="AB43" s="100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  <c r="DB43" s="43"/>
      <c r="DC43" s="43"/>
      <c r="DD43" s="43"/>
      <c r="DE43" s="43"/>
      <c r="DF43" s="43"/>
      <c r="DG43" s="43"/>
      <c r="DH43" s="43"/>
      <c r="DI43" s="43"/>
      <c r="DJ43" s="43"/>
      <c r="DK43" s="43"/>
      <c r="DL43" s="43"/>
      <c r="DM43" s="43"/>
      <c r="DN43" s="43"/>
      <c r="DO43" s="43"/>
      <c r="DP43" s="43"/>
      <c r="DQ43" s="43"/>
      <c r="DR43" s="43"/>
      <c r="DS43" s="43"/>
      <c r="DT43" s="43"/>
      <c r="DU43" s="43"/>
      <c r="DV43" s="43"/>
      <c r="DW43" s="43"/>
      <c r="DX43" s="43"/>
      <c r="DY43" s="43"/>
      <c r="DZ43" s="43"/>
      <c r="EA43" s="43"/>
      <c r="EB43" s="43"/>
      <c r="EC43" s="43"/>
      <c r="ED43" s="43"/>
      <c r="EE43" s="43"/>
      <c r="EF43" s="43"/>
      <c r="EG43" s="43"/>
      <c r="EH43" s="43"/>
      <c r="EI43" s="43"/>
      <c r="EJ43" s="43"/>
      <c r="EK43" s="43"/>
      <c r="EL43" s="43"/>
      <c r="EM43" s="43"/>
      <c r="EN43" s="43"/>
      <c r="EO43" s="43"/>
      <c r="EP43" s="43"/>
      <c r="EQ43" s="43"/>
      <c r="ER43" s="43"/>
      <c r="ES43" s="43"/>
      <c r="ET43" s="43"/>
      <c r="EU43" s="43"/>
      <c r="EV43" s="43"/>
      <c r="EW43" s="43"/>
      <c r="EX43" s="43"/>
      <c r="EY43" s="43"/>
      <c r="EZ43" s="43"/>
      <c r="FA43" s="43"/>
      <c r="FB43" s="43"/>
      <c r="FC43" s="43"/>
      <c r="FD43" s="43"/>
      <c r="FE43" s="43"/>
      <c r="FF43" s="43"/>
      <c r="FG43" s="43"/>
      <c r="FH43" s="43"/>
      <c r="FI43" s="43"/>
      <c r="FJ43" s="43"/>
      <c r="FK43" s="43"/>
      <c r="FL43" s="43"/>
      <c r="FM43" s="43"/>
      <c r="FN43" s="43"/>
      <c r="FO43" s="43"/>
      <c r="FP43" s="43"/>
      <c r="FQ43" s="43"/>
      <c r="FR43" s="43"/>
      <c r="FS43" s="43"/>
      <c r="FT43" s="43"/>
      <c r="FU43" s="43"/>
      <c r="FV43" s="43"/>
      <c r="FW43" s="43"/>
      <c r="FX43" s="43"/>
      <c r="FY43" s="43"/>
      <c r="FZ43" s="43"/>
      <c r="GA43" s="43"/>
      <c r="GB43" s="43"/>
      <c r="GC43" s="43"/>
      <c r="GD43" s="43"/>
      <c r="GE43" s="43"/>
      <c r="GF43" s="43"/>
      <c r="GG43" s="43"/>
      <c r="GH43" s="43"/>
      <c r="GI43" s="43"/>
      <c r="GJ43" s="43"/>
      <c r="GK43" s="43"/>
      <c r="GL43" s="43"/>
      <c r="GM43" s="43"/>
      <c r="GN43" s="43"/>
      <c r="GO43" s="43"/>
      <c r="GP43" s="43"/>
      <c r="GQ43" s="43"/>
      <c r="GR43" s="43"/>
      <c r="GS43" s="43"/>
      <c r="GT43" s="43"/>
      <c r="GU43" s="43"/>
      <c r="GV43" s="43"/>
      <c r="GW43" s="43"/>
      <c r="GX43" s="43"/>
      <c r="GY43" s="43"/>
      <c r="GZ43" s="43"/>
      <c r="HA43" s="43"/>
      <c r="HB43" s="43"/>
      <c r="HC43" s="43"/>
      <c r="HD43" s="43"/>
      <c r="HE43" s="43"/>
      <c r="HF43" s="43"/>
      <c r="HG43" s="43"/>
      <c r="HH43" s="43"/>
      <c r="HI43" s="43"/>
      <c r="HJ43" s="43"/>
      <c r="HK43" s="43"/>
      <c r="HL43" s="43"/>
      <c r="HM43" s="43"/>
      <c r="HN43" s="43"/>
      <c r="HO43" s="43"/>
      <c r="HP43" s="43"/>
      <c r="HQ43" s="43"/>
      <c r="HR43" s="43"/>
      <c r="HS43" s="43"/>
      <c r="HT43" s="43"/>
      <c r="HU43" s="43"/>
      <c r="HV43" s="43"/>
      <c r="HW43" s="43"/>
      <c r="HX43" s="43"/>
      <c r="HY43" s="43"/>
      <c r="HZ43" s="43"/>
      <c r="IA43" s="43"/>
      <c r="IB43" s="43"/>
      <c r="IC43" s="43"/>
      <c r="ID43" s="43"/>
      <c r="IE43" s="43"/>
      <c r="IF43" s="43"/>
      <c r="IG43" s="43"/>
      <c r="IH43" s="43"/>
      <c r="II43" s="43"/>
    </row>
    <row r="44" spans="1:243" ht="18" customHeight="1" x14ac:dyDescent="0.2">
      <c r="A44" s="12" t="str">
        <f>IF(ISBLANK(B44)=FALSE,COUNT(A$10:A43)+1,"")</f>
        <v/>
      </c>
      <c r="B44" s="16"/>
      <c r="C44" s="16"/>
      <c r="D44" s="13"/>
      <c r="E44" s="8" t="str">
        <f>IF(ISBLANK(D44)=FALSE,DATEDIF(D44,'Intern Wettkampfdaten'!$B$3,"Y"),"")</f>
        <v/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71"/>
      <c r="Z44" s="100" t="str">
        <f>IF(AND(A44="",COUNTA(B44:D44,F44:X44)&lt;1),"",IF(OR(COUNTA(B44:D44)&lt;3,COUNTA(F44:X44)&lt;1),"ERROR","OKAY"))</f>
        <v/>
      </c>
      <c r="AA44" s="100"/>
      <c r="AB44" s="100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3"/>
      <c r="DE44" s="43"/>
      <c r="DF44" s="43"/>
      <c r="DG44" s="43"/>
      <c r="DH44" s="43"/>
      <c r="DI44" s="43"/>
      <c r="DJ44" s="43"/>
      <c r="DK44" s="43"/>
      <c r="DL44" s="43"/>
      <c r="DM44" s="43"/>
      <c r="DN44" s="43"/>
      <c r="DO44" s="43"/>
      <c r="DP44" s="43"/>
      <c r="DQ44" s="43"/>
      <c r="DR44" s="43"/>
      <c r="DS44" s="43"/>
      <c r="DT44" s="43"/>
      <c r="DU44" s="43"/>
      <c r="DV44" s="43"/>
      <c r="DW44" s="43"/>
      <c r="DX44" s="43"/>
      <c r="DY44" s="43"/>
      <c r="DZ44" s="43"/>
      <c r="EA44" s="43"/>
      <c r="EB44" s="43"/>
      <c r="EC44" s="43"/>
      <c r="ED44" s="43"/>
      <c r="EE44" s="43"/>
      <c r="EF44" s="43"/>
      <c r="EG44" s="43"/>
      <c r="EH44" s="43"/>
      <c r="EI44" s="43"/>
      <c r="EJ44" s="43"/>
      <c r="EK44" s="43"/>
      <c r="EL44" s="43"/>
      <c r="EM44" s="43"/>
      <c r="EN44" s="43"/>
      <c r="EO44" s="43"/>
      <c r="EP44" s="43"/>
      <c r="EQ44" s="43"/>
      <c r="ER44" s="43"/>
      <c r="ES44" s="43"/>
      <c r="ET44" s="43"/>
      <c r="EU44" s="43"/>
      <c r="EV44" s="43"/>
      <c r="EW44" s="43"/>
      <c r="EX44" s="43"/>
      <c r="EY44" s="43"/>
      <c r="EZ44" s="43"/>
      <c r="FA44" s="43"/>
      <c r="FB44" s="43"/>
      <c r="FC44" s="43"/>
      <c r="FD44" s="43"/>
      <c r="FE44" s="43"/>
      <c r="FF44" s="43"/>
      <c r="FG44" s="43"/>
      <c r="FH44" s="43"/>
      <c r="FI44" s="43"/>
      <c r="FJ44" s="43"/>
      <c r="FK44" s="43"/>
      <c r="FL44" s="43"/>
      <c r="FM44" s="43"/>
      <c r="FN44" s="43"/>
      <c r="FO44" s="43"/>
      <c r="FP44" s="43"/>
      <c r="FQ44" s="43"/>
      <c r="FR44" s="43"/>
      <c r="FS44" s="43"/>
      <c r="FT44" s="43"/>
      <c r="FU44" s="43"/>
      <c r="FV44" s="43"/>
      <c r="FW44" s="43"/>
      <c r="FX44" s="43"/>
      <c r="FY44" s="43"/>
      <c r="FZ44" s="43"/>
      <c r="GA44" s="43"/>
      <c r="GB44" s="43"/>
      <c r="GC44" s="43"/>
      <c r="GD44" s="43"/>
      <c r="GE44" s="43"/>
      <c r="GF44" s="43"/>
      <c r="GG44" s="43"/>
      <c r="GH44" s="43"/>
      <c r="GI44" s="43"/>
      <c r="GJ44" s="43"/>
      <c r="GK44" s="43"/>
      <c r="GL44" s="43"/>
      <c r="GM44" s="43"/>
      <c r="GN44" s="43"/>
      <c r="GO44" s="43"/>
      <c r="GP44" s="43"/>
      <c r="GQ44" s="43"/>
      <c r="GR44" s="43"/>
      <c r="GS44" s="43"/>
      <c r="GT44" s="43"/>
      <c r="GU44" s="43"/>
      <c r="GV44" s="43"/>
      <c r="GW44" s="43"/>
      <c r="GX44" s="43"/>
      <c r="GY44" s="43"/>
      <c r="GZ44" s="43"/>
      <c r="HA44" s="43"/>
      <c r="HB44" s="43"/>
      <c r="HC44" s="43"/>
      <c r="HD44" s="43"/>
      <c r="HE44" s="43"/>
      <c r="HF44" s="43"/>
      <c r="HG44" s="43"/>
      <c r="HH44" s="43"/>
      <c r="HI44" s="43"/>
      <c r="HJ44" s="43"/>
      <c r="HK44" s="43"/>
      <c r="HL44" s="43"/>
      <c r="HM44" s="43"/>
      <c r="HN44" s="43"/>
      <c r="HO44" s="43"/>
      <c r="HP44" s="43"/>
      <c r="HQ44" s="43"/>
      <c r="HR44" s="43"/>
      <c r="HS44" s="43"/>
      <c r="HT44" s="43"/>
      <c r="HU44" s="43"/>
      <c r="HV44" s="43"/>
      <c r="HW44" s="43"/>
      <c r="HX44" s="43"/>
      <c r="HY44" s="43"/>
      <c r="HZ44" s="43"/>
      <c r="IA44" s="43"/>
      <c r="IB44" s="43"/>
      <c r="IC44" s="43"/>
      <c r="ID44" s="43"/>
      <c r="IE44" s="43"/>
      <c r="IF44" s="43"/>
      <c r="IG44" s="43"/>
      <c r="IH44" s="43"/>
      <c r="II44" s="43"/>
    </row>
    <row r="45" spans="1:243" ht="18" customHeight="1" x14ac:dyDescent="0.2">
      <c r="A45" s="12" t="str">
        <f>IF(ISBLANK(B45)=FALSE,COUNT(A$10:A44)+1,"")</f>
        <v/>
      </c>
      <c r="B45" s="16"/>
      <c r="C45" s="16"/>
      <c r="D45" s="13"/>
      <c r="E45" s="8" t="str">
        <f>IF(ISBLANK(D45)=FALSE,DATEDIF(D45,'Intern Wettkampfdaten'!$B$3,"Y"),"")</f>
        <v/>
      </c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71"/>
      <c r="Z45" s="100" t="str">
        <f>IF(AND(A45="",COUNTA(B45:D45,F45:X45)&lt;1),"",IF(OR(COUNTA(B45:D45)&lt;3,COUNTA(F45:X45)&lt;1),"ERROR","OKAY"))</f>
        <v/>
      </c>
      <c r="AA45" s="100"/>
      <c r="AB45" s="100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3"/>
      <c r="DE45" s="43"/>
      <c r="DF45" s="43"/>
      <c r="DG45" s="43"/>
      <c r="DH45" s="43"/>
      <c r="DI45" s="43"/>
      <c r="DJ45" s="43"/>
      <c r="DK45" s="43"/>
      <c r="DL45" s="43"/>
      <c r="DM45" s="43"/>
      <c r="DN45" s="43"/>
      <c r="DO45" s="43"/>
      <c r="DP45" s="43"/>
      <c r="DQ45" s="43"/>
      <c r="DR45" s="43"/>
      <c r="DS45" s="43"/>
      <c r="DT45" s="43"/>
      <c r="DU45" s="43"/>
      <c r="DV45" s="43"/>
      <c r="DW45" s="43"/>
      <c r="DX45" s="43"/>
      <c r="DY45" s="43"/>
      <c r="DZ45" s="43"/>
      <c r="EA45" s="43"/>
      <c r="EB45" s="43"/>
      <c r="EC45" s="43"/>
      <c r="ED45" s="43"/>
      <c r="EE45" s="43"/>
      <c r="EF45" s="43"/>
      <c r="EG45" s="43"/>
      <c r="EH45" s="43"/>
      <c r="EI45" s="43"/>
      <c r="EJ45" s="43"/>
      <c r="EK45" s="43"/>
      <c r="EL45" s="43"/>
      <c r="EM45" s="43"/>
      <c r="EN45" s="43"/>
      <c r="EO45" s="43"/>
      <c r="EP45" s="43"/>
      <c r="EQ45" s="43"/>
      <c r="ER45" s="43"/>
      <c r="ES45" s="43"/>
      <c r="ET45" s="43"/>
      <c r="EU45" s="43"/>
      <c r="EV45" s="43"/>
      <c r="EW45" s="43"/>
      <c r="EX45" s="43"/>
      <c r="EY45" s="43"/>
      <c r="EZ45" s="43"/>
      <c r="FA45" s="43"/>
      <c r="FB45" s="43"/>
      <c r="FC45" s="43"/>
      <c r="FD45" s="43"/>
      <c r="FE45" s="43"/>
      <c r="FF45" s="43"/>
      <c r="FG45" s="43"/>
      <c r="FH45" s="43"/>
      <c r="FI45" s="43"/>
      <c r="FJ45" s="43"/>
      <c r="FK45" s="43"/>
      <c r="FL45" s="43"/>
      <c r="FM45" s="43"/>
      <c r="FN45" s="43"/>
      <c r="FO45" s="43"/>
      <c r="FP45" s="43"/>
      <c r="FQ45" s="43"/>
      <c r="FR45" s="43"/>
      <c r="FS45" s="43"/>
      <c r="FT45" s="43"/>
      <c r="FU45" s="43"/>
      <c r="FV45" s="43"/>
      <c r="FW45" s="43"/>
      <c r="FX45" s="43"/>
      <c r="FY45" s="43"/>
      <c r="FZ45" s="43"/>
      <c r="GA45" s="43"/>
      <c r="GB45" s="43"/>
      <c r="GC45" s="43"/>
      <c r="GD45" s="43"/>
      <c r="GE45" s="43"/>
      <c r="GF45" s="43"/>
      <c r="GG45" s="43"/>
      <c r="GH45" s="43"/>
      <c r="GI45" s="43"/>
      <c r="GJ45" s="43"/>
      <c r="GK45" s="43"/>
      <c r="GL45" s="43"/>
      <c r="GM45" s="43"/>
      <c r="GN45" s="43"/>
      <c r="GO45" s="43"/>
      <c r="GP45" s="43"/>
      <c r="GQ45" s="43"/>
      <c r="GR45" s="43"/>
      <c r="GS45" s="43"/>
      <c r="GT45" s="43"/>
      <c r="GU45" s="43"/>
      <c r="GV45" s="43"/>
      <c r="GW45" s="43"/>
      <c r="GX45" s="43"/>
      <c r="GY45" s="43"/>
      <c r="GZ45" s="43"/>
      <c r="HA45" s="43"/>
      <c r="HB45" s="43"/>
      <c r="HC45" s="43"/>
      <c r="HD45" s="43"/>
      <c r="HE45" s="43"/>
      <c r="HF45" s="43"/>
      <c r="HG45" s="43"/>
      <c r="HH45" s="43"/>
      <c r="HI45" s="43"/>
      <c r="HJ45" s="43"/>
      <c r="HK45" s="43"/>
      <c r="HL45" s="43"/>
      <c r="HM45" s="43"/>
      <c r="HN45" s="43"/>
      <c r="HO45" s="43"/>
      <c r="HP45" s="43"/>
      <c r="HQ45" s="43"/>
      <c r="HR45" s="43"/>
      <c r="HS45" s="43"/>
      <c r="HT45" s="43"/>
      <c r="HU45" s="43"/>
      <c r="HV45" s="43"/>
      <c r="HW45" s="43"/>
      <c r="HX45" s="43"/>
      <c r="HY45" s="43"/>
      <c r="HZ45" s="43"/>
      <c r="IA45" s="43"/>
      <c r="IB45" s="43"/>
      <c r="IC45" s="43"/>
      <c r="ID45" s="43"/>
      <c r="IE45" s="43"/>
      <c r="IF45" s="43"/>
      <c r="IG45" s="43"/>
      <c r="IH45" s="43"/>
      <c r="II45" s="43"/>
    </row>
    <row r="46" spans="1:243" ht="18" customHeight="1" x14ac:dyDescent="0.2">
      <c r="A46" s="12" t="str">
        <f>IF(ISBLANK(B46)=FALSE,COUNT(A$10:A45)+1,"")</f>
        <v/>
      </c>
      <c r="B46" s="16"/>
      <c r="C46" s="16"/>
      <c r="D46" s="13"/>
      <c r="E46" s="8" t="str">
        <f>IF(ISBLANK(D46)=FALSE,DATEDIF(D46,'Intern Wettkampfdaten'!$B$3,"Y"),"")</f>
        <v/>
      </c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71"/>
      <c r="Z46" s="100" t="str">
        <f>IF(AND(A46="",COUNTA(B46:D46,F46:X46)&lt;1),"",IF(OR(COUNTA(B46:D46)&lt;3,COUNTA(F46:X46)&lt;1),"ERROR","OKAY"))</f>
        <v/>
      </c>
      <c r="AA46" s="100"/>
      <c r="AB46" s="100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H46" s="43"/>
      <c r="DI46" s="43"/>
      <c r="DJ46" s="43"/>
      <c r="DK46" s="43"/>
      <c r="DL46" s="43"/>
      <c r="DM46" s="43"/>
      <c r="DN46" s="43"/>
      <c r="DO46" s="43"/>
      <c r="DP46" s="43"/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43"/>
      <c r="FK46" s="43"/>
      <c r="FL46" s="43"/>
      <c r="FM46" s="43"/>
      <c r="FN46" s="43"/>
      <c r="FO46" s="43"/>
      <c r="FP46" s="43"/>
      <c r="FQ46" s="43"/>
      <c r="FR46" s="43"/>
      <c r="FS46" s="43"/>
      <c r="FT46" s="43"/>
      <c r="FU46" s="43"/>
      <c r="FV46" s="43"/>
      <c r="FW46" s="43"/>
      <c r="FX46" s="43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  <c r="HA46" s="43"/>
      <c r="HB46" s="43"/>
      <c r="HC46" s="43"/>
      <c r="HD46" s="43"/>
      <c r="HE46" s="43"/>
      <c r="HF46" s="43"/>
      <c r="HG46" s="43"/>
      <c r="HH46" s="43"/>
      <c r="HI46" s="43"/>
      <c r="HJ46" s="43"/>
      <c r="HK46" s="43"/>
      <c r="HL46" s="43"/>
      <c r="HM46" s="43"/>
      <c r="HN46" s="43"/>
      <c r="HO46" s="43"/>
      <c r="HP46" s="43"/>
      <c r="HQ46" s="43"/>
      <c r="HR46" s="43"/>
      <c r="HS46" s="43"/>
      <c r="HT46" s="43"/>
      <c r="HU46" s="43"/>
      <c r="HV46" s="43"/>
      <c r="HW46" s="43"/>
      <c r="HX46" s="43"/>
      <c r="HY46" s="43"/>
      <c r="HZ46" s="43"/>
      <c r="IA46" s="43"/>
      <c r="IB46" s="43"/>
      <c r="IC46" s="43"/>
      <c r="ID46" s="43"/>
      <c r="IE46" s="43"/>
      <c r="IF46" s="43"/>
      <c r="IG46" s="43"/>
      <c r="IH46" s="43"/>
      <c r="II46" s="43"/>
    </row>
    <row r="47" spans="1:243" ht="18" customHeight="1" x14ac:dyDescent="0.2">
      <c r="A47" s="12" t="str">
        <f>IF(ISBLANK(B47)=FALSE,COUNT(A$10:A46)+1,"")</f>
        <v/>
      </c>
      <c r="B47" s="16"/>
      <c r="C47" s="16"/>
      <c r="D47" s="13"/>
      <c r="E47" s="8" t="str">
        <f>IF(ISBLANK(D47)=FALSE,DATEDIF(D47,'Intern Wettkampfdaten'!$B$3,"Y"),"")</f>
        <v/>
      </c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71"/>
      <c r="Z47" s="100" t="str">
        <f>IF(AND(A47="",COUNTA(B47:D47,F47:X47)&lt;1),"",IF(OR(COUNTA(B47:D47)&lt;3,COUNTA(F47:X47)&lt;1),"ERROR","OKAY"))</f>
        <v/>
      </c>
      <c r="AA47" s="100"/>
      <c r="AB47" s="100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  <c r="HA47" s="43"/>
      <c r="HB47" s="43"/>
      <c r="HC47" s="43"/>
      <c r="HD47" s="43"/>
      <c r="HE47" s="43"/>
      <c r="HF47" s="43"/>
      <c r="HG47" s="43"/>
      <c r="HH47" s="43"/>
      <c r="HI47" s="43"/>
      <c r="HJ47" s="43"/>
      <c r="HK47" s="43"/>
      <c r="HL47" s="43"/>
      <c r="HM47" s="43"/>
      <c r="HN47" s="43"/>
      <c r="HO47" s="43"/>
      <c r="HP47" s="43"/>
      <c r="HQ47" s="43"/>
      <c r="HR47" s="43"/>
      <c r="HS47" s="43"/>
      <c r="HT47" s="43"/>
      <c r="HU47" s="43"/>
      <c r="HV47" s="43"/>
      <c r="HW47" s="43"/>
      <c r="HX47" s="43"/>
      <c r="HY47" s="43"/>
      <c r="HZ47" s="43"/>
      <c r="IA47" s="43"/>
      <c r="IB47" s="43"/>
      <c r="IC47" s="43"/>
      <c r="ID47" s="43"/>
      <c r="IE47" s="43"/>
      <c r="IF47" s="43"/>
      <c r="IG47" s="43"/>
      <c r="IH47" s="43"/>
      <c r="II47" s="43"/>
    </row>
    <row r="48" spans="1:243" ht="18" customHeight="1" x14ac:dyDescent="0.2">
      <c r="A48" s="12" t="str">
        <f>IF(ISBLANK(B48)=FALSE,COUNT(A$10:A47)+1,"")</f>
        <v/>
      </c>
      <c r="B48" s="16"/>
      <c r="C48" s="16"/>
      <c r="D48" s="13"/>
      <c r="E48" s="8" t="str">
        <f>IF(ISBLANK(D48)=FALSE,DATEDIF(D48,'Intern Wettkampfdaten'!$B$3,"Y"),"")</f>
        <v/>
      </c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71"/>
      <c r="Z48" s="100" t="str">
        <f>IF(AND(A48="",COUNTA(B48:D48,F48:X48)&lt;1),"",IF(OR(COUNTA(B48:D48)&lt;3,COUNTA(F48:X48)&lt;1),"ERROR","OKAY"))</f>
        <v/>
      </c>
      <c r="AA48" s="100"/>
      <c r="AB48" s="100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H48" s="43"/>
      <c r="DI48" s="43"/>
      <c r="DJ48" s="43"/>
      <c r="DK48" s="43"/>
      <c r="DL48" s="43"/>
      <c r="DM48" s="43"/>
      <c r="DN48" s="43"/>
      <c r="DO48" s="43"/>
      <c r="DP48" s="43"/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  <c r="ET48" s="43"/>
      <c r="EU48" s="43"/>
      <c r="EV48" s="43"/>
      <c r="EW48" s="43"/>
      <c r="EX48" s="43"/>
      <c r="EY48" s="43"/>
      <c r="EZ48" s="43"/>
      <c r="FA48" s="43"/>
      <c r="FB48" s="43"/>
      <c r="FC48" s="43"/>
      <c r="FD48" s="43"/>
      <c r="FE48" s="43"/>
      <c r="FF48" s="43"/>
      <c r="FG48" s="43"/>
      <c r="FH48" s="43"/>
      <c r="FI48" s="43"/>
      <c r="FJ48" s="43"/>
      <c r="FK48" s="43"/>
      <c r="FL48" s="43"/>
      <c r="FM48" s="43"/>
      <c r="FN48" s="43"/>
      <c r="FO48" s="43"/>
      <c r="FP48" s="43"/>
      <c r="FQ48" s="43"/>
      <c r="FR48" s="43"/>
      <c r="FS48" s="43"/>
      <c r="FT48" s="43"/>
      <c r="FU48" s="43"/>
      <c r="FV48" s="43"/>
      <c r="FW48" s="43"/>
      <c r="FX48" s="43"/>
      <c r="FY48" s="43"/>
      <c r="FZ48" s="43"/>
      <c r="GA48" s="43"/>
      <c r="GB48" s="43"/>
      <c r="GC48" s="43"/>
      <c r="GD48" s="43"/>
      <c r="GE48" s="43"/>
      <c r="GF48" s="43"/>
      <c r="GG48" s="43"/>
      <c r="GH48" s="43"/>
      <c r="GI48" s="43"/>
      <c r="GJ48" s="43"/>
      <c r="GK48" s="43"/>
      <c r="GL48" s="43"/>
      <c r="GM48" s="43"/>
      <c r="GN48" s="43"/>
      <c r="GO48" s="43"/>
      <c r="GP48" s="43"/>
      <c r="GQ48" s="43"/>
      <c r="GR48" s="43"/>
      <c r="GS48" s="43"/>
      <c r="GT48" s="43"/>
      <c r="GU48" s="43"/>
      <c r="GV48" s="43"/>
      <c r="GW48" s="43"/>
      <c r="GX48" s="43"/>
      <c r="GY48" s="43"/>
      <c r="GZ48" s="43"/>
      <c r="HA48" s="43"/>
      <c r="HB48" s="43"/>
      <c r="HC48" s="43"/>
      <c r="HD48" s="43"/>
      <c r="HE48" s="43"/>
      <c r="HF48" s="43"/>
      <c r="HG48" s="43"/>
      <c r="HH48" s="43"/>
      <c r="HI48" s="43"/>
      <c r="HJ48" s="43"/>
      <c r="HK48" s="43"/>
      <c r="HL48" s="43"/>
      <c r="HM48" s="43"/>
      <c r="HN48" s="43"/>
      <c r="HO48" s="43"/>
      <c r="HP48" s="43"/>
      <c r="HQ48" s="43"/>
      <c r="HR48" s="43"/>
      <c r="HS48" s="43"/>
      <c r="HT48" s="43"/>
      <c r="HU48" s="43"/>
      <c r="HV48" s="43"/>
      <c r="HW48" s="43"/>
      <c r="HX48" s="43"/>
      <c r="HY48" s="43"/>
      <c r="HZ48" s="43"/>
      <c r="IA48" s="43"/>
      <c r="IB48" s="43"/>
      <c r="IC48" s="43"/>
      <c r="ID48" s="43"/>
      <c r="IE48" s="43"/>
      <c r="IF48" s="43"/>
      <c r="IG48" s="43"/>
      <c r="IH48" s="43"/>
      <c r="II48" s="43"/>
    </row>
    <row r="49" spans="1:243" ht="18" customHeight="1" x14ac:dyDescent="0.2">
      <c r="A49" s="12" t="str">
        <f>IF(ISBLANK(B49)=FALSE,COUNT(A$10:A48)+1,"")</f>
        <v/>
      </c>
      <c r="B49" s="16"/>
      <c r="C49" s="16"/>
      <c r="D49" s="13"/>
      <c r="E49" s="8" t="str">
        <f>IF(ISBLANK(D49)=FALSE,DATEDIF(D49,'Intern Wettkampfdaten'!$B$3,"Y"),"")</f>
        <v/>
      </c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71"/>
      <c r="Z49" s="100" t="str">
        <f>IF(AND(A49="",COUNTA(B49:D49,F49:X49)&lt;1),"",IF(OR(COUNTA(B49:D49)&lt;3,COUNTA(F49:X49)&lt;1),"ERROR","OKAY"))</f>
        <v/>
      </c>
      <c r="AA49" s="100"/>
      <c r="AB49" s="100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/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  <c r="HG49" s="43"/>
      <c r="HH49" s="43"/>
      <c r="HI49" s="43"/>
      <c r="HJ49" s="43"/>
      <c r="HK49" s="43"/>
      <c r="HL49" s="43"/>
      <c r="HM49" s="43"/>
      <c r="HN49" s="43"/>
      <c r="HO49" s="43"/>
      <c r="HP49" s="43"/>
      <c r="HQ49" s="43"/>
      <c r="HR49" s="43"/>
      <c r="HS49" s="43"/>
      <c r="HT49" s="43"/>
      <c r="HU49" s="43"/>
      <c r="HV49" s="43"/>
      <c r="HW49" s="43"/>
      <c r="HX49" s="43"/>
      <c r="HY49" s="43"/>
      <c r="HZ49" s="43"/>
      <c r="IA49" s="43"/>
      <c r="IB49" s="43"/>
      <c r="IC49" s="43"/>
      <c r="ID49" s="43"/>
      <c r="IE49" s="43"/>
      <c r="IF49" s="43"/>
      <c r="IG49" s="43"/>
      <c r="IH49" s="43"/>
      <c r="II49" s="43"/>
    </row>
    <row r="50" spans="1:243" x14ac:dyDescent="0.2">
      <c r="Z50" s="101"/>
      <c r="AA50" s="101"/>
      <c r="AB50" s="101"/>
    </row>
    <row r="51" spans="1:243" x14ac:dyDescent="0.2">
      <c r="Z51" s="101">
        <f>COUNTIF(Z10:Z40,"ERROR")</f>
        <v>0</v>
      </c>
      <c r="AA51" s="101"/>
      <c r="AB51" s="101"/>
    </row>
    <row r="52" spans="1:243" x14ac:dyDescent="0.2">
      <c r="Z52" s="101"/>
      <c r="AA52" s="101"/>
      <c r="AB52" s="101"/>
    </row>
    <row r="53" spans="1:243" x14ac:dyDescent="0.2">
      <c r="Z53" s="101"/>
      <c r="AA53" s="101"/>
      <c r="AB53" s="101"/>
    </row>
  </sheetData>
  <sheetProtection algorithmName="SHA-512" hashValue="zOe8/hVG1nrWzjS0DI6SQCzHblGUyHD0JxBCGkYjmZwJMyqUblaCxZrb6CuFoyduYkTuFWiDKQCPUoY56AOaeQ==" saltValue="0hV24bBGRe0llVjMb5AkFw==" spinCount="100000" sheet="1" objects="1" scenarios="1"/>
  <dataConsolidate/>
  <mergeCells count="14">
    <mergeCell ref="A1:Y1"/>
    <mergeCell ref="A3:Y3"/>
    <mergeCell ref="A6:A8"/>
    <mergeCell ref="B6:B8"/>
    <mergeCell ref="C6:C8"/>
    <mergeCell ref="Y6:Y8"/>
    <mergeCell ref="D6:D8"/>
    <mergeCell ref="E6:E8"/>
    <mergeCell ref="A2:Y2"/>
    <mergeCell ref="A40:Y40"/>
    <mergeCell ref="P6:T6"/>
    <mergeCell ref="U6:X6"/>
    <mergeCell ref="F6:O6"/>
    <mergeCell ref="A5:Y5"/>
  </mergeCells>
  <conditionalFormatting sqref="B10:D39 F10:Y39 B41:D49 F41:Y49">
    <cfRule type="expression" dxfId="24" priority="5">
      <formula>ISBLANK(B10)=FALSE</formula>
    </cfRule>
  </conditionalFormatting>
  <conditionalFormatting sqref="B10:D39">
    <cfRule type="expression" dxfId="23" priority="7">
      <formula>$Z10="ERROR"</formula>
    </cfRule>
  </conditionalFormatting>
  <conditionalFormatting sqref="B41:D49 B10:D39 F10:Y39 F41:Y49">
    <cfRule type="expression" dxfId="22" priority="138">
      <formula>($A9="")</formula>
    </cfRule>
  </conditionalFormatting>
  <conditionalFormatting sqref="B41:D481">
    <cfRule type="expression" dxfId="21" priority="9">
      <formula>$Z41="ERROR"</formula>
    </cfRule>
  </conditionalFormatting>
  <conditionalFormatting sqref="E10:E39">
    <cfRule type="expression" dxfId="20" priority="366">
      <formula>AND($Z10="ERROR",$E$10&lt;16)</formula>
    </cfRule>
  </conditionalFormatting>
  <conditionalFormatting sqref="E41">
    <cfRule type="expression" dxfId="19" priority="1">
      <formula>AND($Z41="ERROR",$E$10&lt;16)</formula>
    </cfRule>
  </conditionalFormatting>
  <conditionalFormatting sqref="F10:X39">
    <cfRule type="expression" dxfId="18" priority="2">
      <formula>AND(NOT(($A10="")),$Z$40="ERROR")</formula>
    </cfRule>
    <cfRule type="expression" dxfId="17" priority="364">
      <formula>AND($Z10="ERROR",COUNTA($F10:$X10)&lt;1)</formula>
    </cfRule>
  </conditionalFormatting>
  <conditionalFormatting sqref="F41:X49">
    <cfRule type="expression" dxfId="16" priority="367">
      <formula>AND($Z39="ERROR",COUNTA($F39:$X39)&lt;1)</formula>
    </cfRule>
  </conditionalFormatting>
  <conditionalFormatting sqref="F10:Y39 A10:D39 A41:D41 F41:Y41 A42:Y49">
    <cfRule type="expression" dxfId="15" priority="4">
      <formula>$Z10="OKAY"</formula>
    </cfRule>
  </conditionalFormatting>
  <dataValidations count="2">
    <dataValidation type="list" allowBlank="1" showInputMessage="1" showErrorMessage="1" sqref="F41:X49" xr:uid="{00000000-0002-0000-0200-000000000000}">
      <formula1>"A,"</formula1>
    </dataValidation>
    <dataValidation type="list" allowBlank="1" showInputMessage="1" showErrorMessage="1" sqref="F10:X39" xr:uid="{00000000-0002-0000-0200-000001000000}">
      <formula1>"T,P,T/P"</formula1>
    </dataValidation>
  </dataValidations>
  <pageMargins left="0.75" right="0.75" top="1" bottom="1" header="0.5" footer="0.5"/>
  <pageSetup paperSize="9" scale="5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published="0">
    <pageSetUpPr fitToPage="1"/>
  </sheetPr>
  <dimension ref="A1:E29"/>
  <sheetViews>
    <sheetView showGridLines="0" topLeftCell="A10" zoomScale="90" zoomScaleNormal="90" zoomScalePageLayoutView="80" workbookViewId="0">
      <selection activeCell="C7" sqref="C7"/>
    </sheetView>
  </sheetViews>
  <sheetFormatPr baseColWidth="10" defaultColWidth="9.90625" defaultRowHeight="13.2" x14ac:dyDescent="0.2"/>
  <cols>
    <col min="1" max="1" width="25.6328125" style="28" customWidth="1"/>
    <col min="2" max="2" width="20.6328125" style="28" customWidth="1"/>
    <col min="3" max="3" width="45.6328125" style="28" customWidth="1"/>
    <col min="4" max="4" width="25.6328125" style="28" customWidth="1"/>
    <col min="5" max="5" width="16.08984375" style="28" customWidth="1"/>
    <col min="6" max="16384" width="9.90625" style="28"/>
  </cols>
  <sheetData>
    <row r="1" spans="1:5" ht="30" customHeight="1" x14ac:dyDescent="0.2">
      <c r="A1" s="137"/>
      <c r="B1" s="137"/>
      <c r="C1" s="137"/>
      <c r="D1" s="137"/>
    </row>
    <row r="2" spans="1:5" s="30" customFormat="1" ht="30" customHeight="1" x14ac:dyDescent="0.2">
      <c r="A2" s="141" t="str">
        <f>'Intern Wettkampfdaten'!B1</f>
        <v>Bayerische Meisterschaft im Einrad Freestyle</v>
      </c>
      <c r="B2" s="141"/>
      <c r="C2" s="141"/>
      <c r="D2" s="141"/>
      <c r="E2" s="29"/>
    </row>
    <row r="3" spans="1:5" s="30" customFormat="1" ht="30" customHeight="1" x14ac:dyDescent="0.2">
      <c r="A3" s="140" t="str">
        <f>'Intern Wettkampfdaten'!B6</f>
        <v>01. - 03.05.2026</v>
      </c>
      <c r="B3" s="140"/>
      <c r="C3" s="140"/>
      <c r="D3" s="140"/>
      <c r="E3" s="29"/>
    </row>
    <row r="4" spans="1:5" s="32" customFormat="1" ht="30" customHeight="1" x14ac:dyDescent="0.2">
      <c r="A4" s="31"/>
      <c r="B4" s="31"/>
      <c r="C4" s="31"/>
      <c r="D4" s="31"/>
    </row>
    <row r="5" spans="1:5" ht="30" customHeight="1" x14ac:dyDescent="0.2">
      <c r="B5" s="139" t="s">
        <v>20</v>
      </c>
      <c r="C5" s="139"/>
    </row>
    <row r="6" spans="1:5" ht="20.100000000000001" customHeight="1" thickBot="1" x14ac:dyDescent="0.3">
      <c r="B6" s="33"/>
      <c r="C6" s="33"/>
    </row>
    <row r="7" spans="1:5" ht="20.100000000000001" customHeight="1" thickBot="1" x14ac:dyDescent="0.25">
      <c r="B7" s="34" t="s">
        <v>1</v>
      </c>
      <c r="C7" s="44" t="str">
        <f>IF('allg. Daten'!C7="","",'allg. Daten'!C7)</f>
        <v/>
      </c>
    </row>
    <row r="8" spans="1:5" ht="20.100000000000001" customHeight="1" thickBot="1" x14ac:dyDescent="0.25">
      <c r="B8" s="34" t="s">
        <v>2</v>
      </c>
      <c r="C8" s="44" t="str">
        <f>IF('allg. Daten'!C8="","",'allg. Daten'!C8)</f>
        <v/>
      </c>
    </row>
    <row r="9" spans="1:5" ht="20.100000000000001" customHeight="1" thickBot="1" x14ac:dyDescent="0.25">
      <c r="B9" s="34" t="s">
        <v>3</v>
      </c>
      <c r="C9" s="44" t="str">
        <f>IF('allg. Daten'!C9="","",'allg. Daten'!C9)</f>
        <v/>
      </c>
    </row>
    <row r="10" spans="1:5" ht="20.100000000000001" customHeight="1" thickBot="1" x14ac:dyDescent="0.25">
      <c r="B10" s="34" t="s">
        <v>4</v>
      </c>
      <c r="C10" s="44" t="str">
        <f>IF('allg. Daten'!C10="","",'allg. Daten'!C10)</f>
        <v/>
      </c>
    </row>
    <row r="11" spans="1:5" ht="20.100000000000001" customHeight="1" thickBot="1" x14ac:dyDescent="0.25">
      <c r="B11" s="34" t="s">
        <v>19</v>
      </c>
      <c r="C11" s="44" t="str">
        <f>IF('allg. Daten'!C11="","",'allg. Daten'!C11)</f>
        <v/>
      </c>
    </row>
    <row r="12" spans="1:5" ht="20.100000000000001" customHeight="1" thickBot="1" x14ac:dyDescent="0.25">
      <c r="B12" s="34" t="s">
        <v>5</v>
      </c>
      <c r="C12" s="44" t="str">
        <f>IF('allg. Daten'!C12="","",'allg. Daten'!C12)</f>
        <v/>
      </c>
    </row>
    <row r="13" spans="1:5" ht="20.100000000000001" customHeight="1" thickBot="1" x14ac:dyDescent="0.3">
      <c r="B13" s="33"/>
      <c r="C13" s="33"/>
    </row>
    <row r="14" spans="1:5" ht="20.100000000000001" customHeight="1" thickBot="1" x14ac:dyDescent="0.25">
      <c r="B14" s="181" t="str">
        <f>IF('Meldung Teilnehmer'!T59=0,"","Die Meldung enthält noch Fehler!")</f>
        <v/>
      </c>
      <c r="C14" s="182"/>
    </row>
    <row r="15" spans="1:5" ht="5.0999999999999996" customHeight="1" thickBot="1" x14ac:dyDescent="0.3">
      <c r="B15" s="60"/>
      <c r="C15" s="60"/>
    </row>
    <row r="16" spans="1:5" ht="20.100000000000001" customHeight="1" thickBot="1" x14ac:dyDescent="0.25">
      <c r="B16" s="181" t="str">
        <f>IF('Meldung Jury'!Z51=0,"","Die Jury-Meldung enthält noch Fehler!")</f>
        <v/>
      </c>
      <c r="C16" s="182"/>
    </row>
    <row r="17" spans="1:4" ht="20.100000000000001" customHeight="1" x14ac:dyDescent="0.2">
      <c r="B17" s="183" t="str">
        <f>IF('Meldung Jury'!Z40="ERROR","Es fehlen noch "&amp; ('Meldung Jury'!AB7-'Meldung Jury'!AB40) &amp;" Juryeinsätze, wodurch "&amp; 'Meldung Jury'!AA40 &amp;" € zusätzliche Gebühren entstehen!","")</f>
        <v/>
      </c>
      <c r="C17" s="183"/>
    </row>
    <row r="18" spans="1:4" ht="20.100000000000001" customHeight="1" thickBot="1" x14ac:dyDescent="0.25">
      <c r="B18" s="35" t="s">
        <v>21</v>
      </c>
      <c r="C18" s="36"/>
    </row>
    <row r="19" spans="1:4" ht="20.100000000000001" customHeight="1" thickBot="1" x14ac:dyDescent="0.25">
      <c r="B19" s="45"/>
      <c r="C19" s="46" t="str">
        <f>IF(SUM('Meldung Teilnehmer'!Q8:Q57)=0,"",SUM('Meldung Teilnehmer'!Q8:Q57)+'Meldung Jury'!AA40)</f>
        <v/>
      </c>
    </row>
    <row r="20" spans="1:4" ht="20.100000000000001" customHeight="1" x14ac:dyDescent="0.2">
      <c r="B20" s="35"/>
      <c r="C20" s="37"/>
    </row>
    <row r="21" spans="1:4" ht="20.100000000000001" customHeight="1" x14ac:dyDescent="0.3">
      <c r="B21" s="47" t="s">
        <v>15</v>
      </c>
      <c r="C21" s="33"/>
    </row>
    <row r="22" spans="1:4" ht="20.100000000000001" customHeight="1" x14ac:dyDescent="0.2">
      <c r="B22" s="48" t="s">
        <v>22</v>
      </c>
      <c r="C22" s="113" t="str">
        <f>'Intern Wettkampfdaten'!B17</f>
        <v>USC-München Abt. Einrad</v>
      </c>
    </row>
    <row r="23" spans="1:4" ht="20.100000000000001" customHeight="1" x14ac:dyDescent="0.2">
      <c r="B23" s="49" t="s">
        <v>16</v>
      </c>
      <c r="C23" s="113" t="str">
        <f>'Intern Wettkampfdaten'!B18</f>
        <v>DE07 7015 0000 1000 8606 90</v>
      </c>
    </row>
    <row r="24" spans="1:4" ht="20.100000000000001" customHeight="1" x14ac:dyDescent="0.2">
      <c r="B24" s="49" t="s">
        <v>17</v>
      </c>
      <c r="C24" s="113" t="str">
        <f>'Intern Wettkampfdaten'!B19</f>
        <v>SSKMDEMMXXX</v>
      </c>
    </row>
    <row r="25" spans="1:4" ht="20.100000000000001" customHeight="1" x14ac:dyDescent="0.2">
      <c r="B25" s="49" t="s">
        <v>18</v>
      </c>
      <c r="C25" s="113" t="str">
        <f>'Intern Wettkampfdaten'!B20</f>
        <v>Stadtsparkasse München</v>
      </c>
    </row>
    <row r="26" spans="1:4" ht="5.0999999999999996" customHeight="1" x14ac:dyDescent="0.2">
      <c r="B26" s="50"/>
      <c r="C26" s="104"/>
    </row>
    <row r="27" spans="1:4" ht="20.100000000000001" customHeight="1" x14ac:dyDescent="0.2">
      <c r="B27" s="49" t="s">
        <v>23</v>
      </c>
      <c r="C27" s="114" t="str">
        <f>'Intern Wettkampfdaten'!B21&amp;" "&amp;C7</f>
        <v xml:space="preserve">BM26 Startgebühr </v>
      </c>
    </row>
    <row r="28" spans="1:4" ht="5.0999999999999996" customHeight="1" x14ac:dyDescent="0.2">
      <c r="B28" s="49"/>
      <c r="C28" s="54"/>
    </row>
    <row r="29" spans="1:4" ht="20.100000000000001" customHeight="1" x14ac:dyDescent="0.2">
      <c r="A29" s="62"/>
      <c r="B29" s="180" t="str">
        <f>"Überweisung bis spätestens zum "&amp;TEXT('Intern Wettkampfdaten'!B22,"TT.MM.JJJJ")</f>
        <v>Überweisung bis spätestens zum 03.04.2026</v>
      </c>
      <c r="C29" s="180"/>
      <c r="D29" s="62"/>
    </row>
  </sheetData>
  <sheetProtection algorithmName="SHA-512" hashValue="bG5NdFMfbjlKcyIExwWYcgyhxnjohN7cECkKG4cI2Jsze6My8xiH1K+54wZxJqOwU0qkPMP5x0NoyTuFjpCHug==" saltValue="7P8ZvTOMtH+Kzfkw1aGzGg==" spinCount="100000" sheet="1" objects="1" scenarios="1"/>
  <mergeCells count="8">
    <mergeCell ref="B29:C29"/>
    <mergeCell ref="A1:D1"/>
    <mergeCell ref="A2:D2"/>
    <mergeCell ref="B5:C5"/>
    <mergeCell ref="B14:C14"/>
    <mergeCell ref="B16:C16"/>
    <mergeCell ref="B17:C17"/>
    <mergeCell ref="A3:D3"/>
  </mergeCells>
  <phoneticPr fontId="1" type="noConversion"/>
  <conditionalFormatting sqref="B19:C19">
    <cfRule type="expression" dxfId="12" priority="1">
      <formula>NOT($C$19="")</formula>
    </cfRule>
  </conditionalFormatting>
  <conditionalFormatting sqref="C7:C12">
    <cfRule type="expression" dxfId="11" priority="2">
      <formula>NOT(COUNTBLANK($C$7:$C$12)&gt;0)</formula>
    </cfRule>
  </conditionalFormatting>
  <pageMargins left="0.75" right="0.75" top="1" bottom="1" header="0.5" footer="0.5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B2804207-00C8-4676-939E-5024F2E358D9}">
            <xm:f>'Meldung Teilnehmer'!$T$59=0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B14:C14</xm:sqref>
        </x14:conditionalFormatting>
        <x14:conditionalFormatting xmlns:xm="http://schemas.microsoft.com/office/excel/2006/main">
          <x14:cfRule type="expression" priority="4" id="{9785FE93-FCD7-4A55-9E36-0D74E698F8C7}">
            <xm:f>'Meldung Jury'!$Z$51=0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B16:C16</xm:sqref>
        </x14:conditionalFormatting>
      </x14:conditionalFormattings>
    </ex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published="0"/>
  <dimension ref="A1:A53"/>
  <sheetViews>
    <sheetView zoomScaleNormal="100" workbookViewId="0"/>
  </sheetViews>
  <sheetFormatPr baseColWidth="10" defaultColWidth="10.7265625" defaultRowHeight="12.6" x14ac:dyDescent="0.2"/>
  <cols>
    <col min="1" max="1" width="233.6328125" style="107" customWidth="1"/>
    <col min="2" max="16384" width="10.7265625" style="52"/>
  </cols>
  <sheetData>
    <row r="1" spans="1:1" s="51" customFormat="1" ht="24.9" customHeight="1" x14ac:dyDescent="0.4">
      <c r="A1" s="105" t="str">
        <f>IF(NOT(ISBLANK('Meldung Teilnehmer'!B8)),'Meldung Teilnehmer'!B8&amp;";"&amp;'Meldung Teilnehmer'!C8&amp;";"&amp;'Meldung Teilnehmer'!D8&amp;";"&amp;TEXT('Meldung Teilnehmer'!E8,"JJJJ-MM-TT")&amp;";;"&amp;IF(ISBLANK('Meldung Teilnehmer'!R8),'allg. Daten'!C$7,'Meldung Teilnehmer'!R8)&amp;";EK;"&amp;'Meldung Teilnehmer'!G8&amp;";"&amp;'Meldung Teilnehmer'!H8&amp;";PK;"&amp;'Meldung Teilnehmer'!I8&amp;";"&amp;'Meldung Teilnehmer'!J8&amp;";KGK;"&amp;'Meldung Teilnehmer'!K8&amp;";"&amp;'Meldung Teilnehmer'!L8&amp;";"&amp;'Meldung Teilnehmer'!M8&amp;";GGK;"&amp;'Meldung Teilnehmer'!N8&amp;";"&amp;'Meldung Teilnehmer'!O8&amp;";"&amp;'Meldung Teilnehmer'!P8,"")</f>
        <v/>
      </c>
    </row>
    <row r="2" spans="1:1" s="51" customFormat="1" ht="24.9" customHeight="1" x14ac:dyDescent="0.4">
      <c r="A2" s="105" t="str">
        <f>IF(NOT(ISBLANK('Meldung Teilnehmer'!B9)),'Meldung Teilnehmer'!B9&amp;";"&amp;'Meldung Teilnehmer'!C9&amp;";"&amp;'Meldung Teilnehmer'!D9&amp;";"&amp;TEXT('Meldung Teilnehmer'!E9,"JJJJ-MM-TT")&amp;";;"&amp;IF(ISBLANK('Meldung Teilnehmer'!R9),'allg. Daten'!C$7,'Meldung Teilnehmer'!R9)&amp;";EK;"&amp;'Meldung Teilnehmer'!G9&amp;";"&amp;'Meldung Teilnehmer'!H9&amp;";PK;"&amp;'Meldung Teilnehmer'!I9&amp;";"&amp;'Meldung Teilnehmer'!J9&amp;";KGK;"&amp;'Meldung Teilnehmer'!K9&amp;";"&amp;'Meldung Teilnehmer'!L9&amp;";"&amp;'Meldung Teilnehmer'!M9&amp;";GGK;"&amp;'Meldung Teilnehmer'!N9&amp;";"&amp;'Meldung Teilnehmer'!O9&amp;";"&amp;'Meldung Teilnehmer'!P9,"")</f>
        <v/>
      </c>
    </row>
    <row r="3" spans="1:1" s="51" customFormat="1" ht="24.9" customHeight="1" x14ac:dyDescent="0.4">
      <c r="A3" s="105" t="str">
        <f>IF(NOT(ISBLANK('Meldung Teilnehmer'!B10)),'Meldung Teilnehmer'!B10&amp;";"&amp;'Meldung Teilnehmer'!C10&amp;";"&amp;'Meldung Teilnehmer'!D10&amp;";"&amp;TEXT('Meldung Teilnehmer'!E10,"JJJJ-MM-TT")&amp;";;"&amp;IF(ISBLANK('Meldung Teilnehmer'!R10),'allg. Daten'!C$7,'Meldung Teilnehmer'!R10)&amp;";EK;"&amp;'Meldung Teilnehmer'!G10&amp;";"&amp;'Meldung Teilnehmer'!H10&amp;";PK;"&amp;'Meldung Teilnehmer'!I10&amp;";"&amp;'Meldung Teilnehmer'!J10&amp;";KGK;"&amp;'Meldung Teilnehmer'!K10&amp;";"&amp;'Meldung Teilnehmer'!L10&amp;";"&amp;'Meldung Teilnehmer'!M10&amp;";GGK;"&amp;'Meldung Teilnehmer'!N10&amp;";"&amp;'Meldung Teilnehmer'!O10&amp;";"&amp;'Meldung Teilnehmer'!P10,"")</f>
        <v/>
      </c>
    </row>
    <row r="4" spans="1:1" s="51" customFormat="1" ht="24.9" customHeight="1" x14ac:dyDescent="0.4">
      <c r="A4" s="105" t="str">
        <f>IF(NOT(ISBLANK('Meldung Teilnehmer'!B11)),'Meldung Teilnehmer'!B11&amp;";"&amp;'Meldung Teilnehmer'!C11&amp;";"&amp;'Meldung Teilnehmer'!D11&amp;";"&amp;TEXT('Meldung Teilnehmer'!E11,"JJJJ-MM-TT")&amp;";;"&amp;IF(ISBLANK('Meldung Teilnehmer'!R11),'allg. Daten'!C$7,'Meldung Teilnehmer'!R11)&amp;";EK;"&amp;'Meldung Teilnehmer'!G11&amp;";"&amp;'Meldung Teilnehmer'!H11&amp;";PK;"&amp;'Meldung Teilnehmer'!I11&amp;";"&amp;'Meldung Teilnehmer'!J11&amp;";KGK;"&amp;'Meldung Teilnehmer'!K11&amp;";"&amp;'Meldung Teilnehmer'!L11&amp;";"&amp;'Meldung Teilnehmer'!M11&amp;";GGK;"&amp;'Meldung Teilnehmer'!N11&amp;";"&amp;'Meldung Teilnehmer'!O11&amp;";"&amp;'Meldung Teilnehmer'!P11,"")</f>
        <v/>
      </c>
    </row>
    <row r="5" spans="1:1" s="51" customFormat="1" ht="24.9" customHeight="1" x14ac:dyDescent="0.4">
      <c r="A5" s="105" t="str">
        <f>IF(NOT(ISBLANK('Meldung Teilnehmer'!B12)),'Meldung Teilnehmer'!B12&amp;";"&amp;'Meldung Teilnehmer'!C12&amp;";"&amp;'Meldung Teilnehmer'!D12&amp;";"&amp;TEXT('Meldung Teilnehmer'!E12,"JJJJ-MM-TT")&amp;";;"&amp;IF(ISBLANK('Meldung Teilnehmer'!R12),'allg. Daten'!C$7,'Meldung Teilnehmer'!R12)&amp;";EK;"&amp;'Meldung Teilnehmer'!G12&amp;";"&amp;'Meldung Teilnehmer'!H12&amp;";PK;"&amp;'Meldung Teilnehmer'!I12&amp;";"&amp;'Meldung Teilnehmer'!J12&amp;";KGK;"&amp;'Meldung Teilnehmer'!K12&amp;";"&amp;'Meldung Teilnehmer'!L12&amp;";"&amp;'Meldung Teilnehmer'!M12&amp;";GGK;"&amp;'Meldung Teilnehmer'!N12&amp;";"&amp;'Meldung Teilnehmer'!O12&amp;";"&amp;'Meldung Teilnehmer'!P12,"")</f>
        <v/>
      </c>
    </row>
    <row r="6" spans="1:1" s="51" customFormat="1" ht="24.9" customHeight="1" x14ac:dyDescent="0.4">
      <c r="A6" s="105" t="str">
        <f>IF(NOT(ISBLANK('Meldung Teilnehmer'!B13)),'Meldung Teilnehmer'!B13&amp;";"&amp;'Meldung Teilnehmer'!C13&amp;";"&amp;'Meldung Teilnehmer'!D13&amp;";"&amp;TEXT('Meldung Teilnehmer'!E13,"JJJJ-MM-TT")&amp;";;"&amp;IF(ISBLANK('Meldung Teilnehmer'!R13),'allg. Daten'!C$7,'Meldung Teilnehmer'!R13)&amp;";EK;"&amp;'Meldung Teilnehmer'!G13&amp;";"&amp;'Meldung Teilnehmer'!H13&amp;";PK;"&amp;'Meldung Teilnehmer'!I13&amp;";"&amp;'Meldung Teilnehmer'!J13&amp;";KGK;"&amp;'Meldung Teilnehmer'!K13&amp;";"&amp;'Meldung Teilnehmer'!L13&amp;";"&amp;'Meldung Teilnehmer'!M13&amp;";GGK;"&amp;'Meldung Teilnehmer'!N13&amp;";"&amp;'Meldung Teilnehmer'!O13&amp;";"&amp;'Meldung Teilnehmer'!P13,"")</f>
        <v/>
      </c>
    </row>
    <row r="7" spans="1:1" s="51" customFormat="1" ht="24.9" customHeight="1" x14ac:dyDescent="0.4">
      <c r="A7" s="105" t="str">
        <f>IF(NOT(ISBLANK('Meldung Teilnehmer'!B14)),'Meldung Teilnehmer'!B14&amp;";"&amp;'Meldung Teilnehmer'!C14&amp;";"&amp;'Meldung Teilnehmer'!D14&amp;";"&amp;TEXT('Meldung Teilnehmer'!E14,"JJJJ-MM-TT")&amp;";;"&amp;IF(ISBLANK('Meldung Teilnehmer'!R14),'allg. Daten'!C$7,'Meldung Teilnehmer'!R14)&amp;";EK;"&amp;'Meldung Teilnehmer'!G14&amp;";"&amp;'Meldung Teilnehmer'!H14&amp;";PK;"&amp;'Meldung Teilnehmer'!I14&amp;";"&amp;'Meldung Teilnehmer'!J14&amp;";KGK;"&amp;'Meldung Teilnehmer'!K14&amp;";"&amp;'Meldung Teilnehmer'!L14&amp;";"&amp;'Meldung Teilnehmer'!M14&amp;";GGK;"&amp;'Meldung Teilnehmer'!N14&amp;";"&amp;'Meldung Teilnehmer'!O14&amp;";"&amp;'Meldung Teilnehmer'!P14,"")</f>
        <v/>
      </c>
    </row>
    <row r="8" spans="1:1" s="51" customFormat="1" ht="24.9" customHeight="1" x14ac:dyDescent="0.4">
      <c r="A8" s="105" t="str">
        <f>IF(NOT(ISBLANK('Meldung Teilnehmer'!B15)),'Meldung Teilnehmer'!B15&amp;";"&amp;'Meldung Teilnehmer'!C15&amp;";"&amp;'Meldung Teilnehmer'!D15&amp;";"&amp;TEXT('Meldung Teilnehmer'!E15,"JJJJ-MM-TT")&amp;";;"&amp;IF(ISBLANK('Meldung Teilnehmer'!R15),'allg. Daten'!C$7,'Meldung Teilnehmer'!R15)&amp;";EK;"&amp;'Meldung Teilnehmer'!G15&amp;";"&amp;'Meldung Teilnehmer'!H15&amp;";PK;"&amp;'Meldung Teilnehmer'!I15&amp;";"&amp;'Meldung Teilnehmer'!J15&amp;";KGK;"&amp;'Meldung Teilnehmer'!K15&amp;";"&amp;'Meldung Teilnehmer'!L15&amp;";"&amp;'Meldung Teilnehmer'!M15&amp;";GGK;"&amp;'Meldung Teilnehmer'!N15&amp;";"&amp;'Meldung Teilnehmer'!O15&amp;";"&amp;'Meldung Teilnehmer'!P15,"")</f>
        <v/>
      </c>
    </row>
    <row r="9" spans="1:1" s="51" customFormat="1" ht="24.9" customHeight="1" x14ac:dyDescent="0.4">
      <c r="A9" s="105" t="str">
        <f>IF(NOT(ISBLANK('Meldung Teilnehmer'!B16)),'Meldung Teilnehmer'!B16&amp;";"&amp;'Meldung Teilnehmer'!C16&amp;";"&amp;'Meldung Teilnehmer'!D16&amp;";"&amp;TEXT('Meldung Teilnehmer'!E16,"JJJJ-MM-TT")&amp;";;"&amp;IF(ISBLANK('Meldung Teilnehmer'!R16),'allg. Daten'!C$7,'Meldung Teilnehmer'!R16)&amp;";EK;"&amp;'Meldung Teilnehmer'!G16&amp;";"&amp;'Meldung Teilnehmer'!H16&amp;";PK;"&amp;'Meldung Teilnehmer'!I16&amp;";"&amp;'Meldung Teilnehmer'!J16&amp;";KGK;"&amp;'Meldung Teilnehmer'!K16&amp;";"&amp;'Meldung Teilnehmer'!L16&amp;";"&amp;'Meldung Teilnehmer'!M16&amp;";GGK;"&amp;'Meldung Teilnehmer'!N16&amp;";"&amp;'Meldung Teilnehmer'!O16&amp;";"&amp;'Meldung Teilnehmer'!P16,"")</f>
        <v/>
      </c>
    </row>
    <row r="10" spans="1:1" s="51" customFormat="1" ht="24.9" customHeight="1" x14ac:dyDescent="0.4">
      <c r="A10" s="105" t="str">
        <f>IF(NOT(ISBLANK('Meldung Teilnehmer'!B17)),'Meldung Teilnehmer'!B17&amp;";"&amp;'Meldung Teilnehmer'!C17&amp;";"&amp;'Meldung Teilnehmer'!D17&amp;";"&amp;TEXT('Meldung Teilnehmer'!E17,"JJJJ-MM-TT")&amp;";;"&amp;IF(ISBLANK('Meldung Teilnehmer'!R17),'allg. Daten'!C$7,'Meldung Teilnehmer'!R17)&amp;";EK;"&amp;'Meldung Teilnehmer'!G17&amp;";"&amp;'Meldung Teilnehmer'!H17&amp;";PK;"&amp;'Meldung Teilnehmer'!I17&amp;";"&amp;'Meldung Teilnehmer'!J17&amp;";KGK;"&amp;'Meldung Teilnehmer'!K17&amp;";"&amp;'Meldung Teilnehmer'!L17&amp;";"&amp;'Meldung Teilnehmer'!M17&amp;";GGK;"&amp;'Meldung Teilnehmer'!N17&amp;";"&amp;'Meldung Teilnehmer'!O17&amp;";"&amp;'Meldung Teilnehmer'!P17,"")</f>
        <v/>
      </c>
    </row>
    <row r="11" spans="1:1" s="51" customFormat="1" ht="24.9" customHeight="1" x14ac:dyDescent="0.4">
      <c r="A11" s="105" t="str">
        <f>IF(NOT(ISBLANK('Meldung Teilnehmer'!B18)),'Meldung Teilnehmer'!B18&amp;";"&amp;'Meldung Teilnehmer'!C18&amp;";"&amp;'Meldung Teilnehmer'!D18&amp;";"&amp;TEXT('Meldung Teilnehmer'!E18,"JJJJ-MM-TT")&amp;";;"&amp;IF(ISBLANK('Meldung Teilnehmer'!R18),'allg. Daten'!C$7,'Meldung Teilnehmer'!R18)&amp;";EK;"&amp;'Meldung Teilnehmer'!G18&amp;";"&amp;'Meldung Teilnehmer'!H18&amp;";PK;"&amp;'Meldung Teilnehmer'!I18&amp;";"&amp;'Meldung Teilnehmer'!J18&amp;";KGK;"&amp;'Meldung Teilnehmer'!K18&amp;";"&amp;'Meldung Teilnehmer'!L18&amp;";"&amp;'Meldung Teilnehmer'!M18&amp;";GGK;"&amp;'Meldung Teilnehmer'!N18&amp;";"&amp;'Meldung Teilnehmer'!O18&amp;";"&amp;'Meldung Teilnehmer'!P18,"")</f>
        <v/>
      </c>
    </row>
    <row r="12" spans="1:1" s="51" customFormat="1" ht="24.9" customHeight="1" x14ac:dyDescent="0.4">
      <c r="A12" s="105" t="str">
        <f>IF(NOT(ISBLANK('Meldung Teilnehmer'!B19)),'Meldung Teilnehmer'!B19&amp;";"&amp;'Meldung Teilnehmer'!C19&amp;";"&amp;'Meldung Teilnehmer'!D19&amp;";"&amp;TEXT('Meldung Teilnehmer'!E19,"JJJJ-MM-TT")&amp;";;"&amp;IF(ISBLANK('Meldung Teilnehmer'!R19),'allg. Daten'!C$7,'Meldung Teilnehmer'!R19)&amp;";EK;"&amp;'Meldung Teilnehmer'!G19&amp;";"&amp;'Meldung Teilnehmer'!H19&amp;";PK;"&amp;'Meldung Teilnehmer'!I19&amp;";"&amp;'Meldung Teilnehmer'!J19&amp;";KGK;"&amp;'Meldung Teilnehmer'!K19&amp;";"&amp;'Meldung Teilnehmer'!L19&amp;";"&amp;'Meldung Teilnehmer'!M19&amp;";GGK;"&amp;'Meldung Teilnehmer'!N19&amp;";"&amp;'Meldung Teilnehmer'!O19&amp;";"&amp;'Meldung Teilnehmer'!P19,"")</f>
        <v/>
      </c>
    </row>
    <row r="13" spans="1:1" s="51" customFormat="1" ht="24.9" customHeight="1" x14ac:dyDescent="0.4">
      <c r="A13" s="105" t="str">
        <f>IF(NOT(ISBLANK('Meldung Teilnehmer'!B20)),'Meldung Teilnehmer'!B20&amp;";"&amp;'Meldung Teilnehmer'!C20&amp;";"&amp;'Meldung Teilnehmer'!D20&amp;";"&amp;TEXT('Meldung Teilnehmer'!E20,"JJJJ-MM-TT")&amp;";;"&amp;IF(ISBLANK('Meldung Teilnehmer'!R20),'allg. Daten'!C$7,'Meldung Teilnehmer'!R20)&amp;";EK;"&amp;'Meldung Teilnehmer'!G20&amp;";"&amp;'Meldung Teilnehmer'!H20&amp;";PK;"&amp;'Meldung Teilnehmer'!I20&amp;";"&amp;'Meldung Teilnehmer'!J20&amp;";KGK;"&amp;'Meldung Teilnehmer'!K20&amp;";"&amp;'Meldung Teilnehmer'!L20&amp;";"&amp;'Meldung Teilnehmer'!M20&amp;";GGK;"&amp;'Meldung Teilnehmer'!N20&amp;";"&amp;'Meldung Teilnehmer'!O20&amp;";"&amp;'Meldung Teilnehmer'!P20,"")</f>
        <v/>
      </c>
    </row>
    <row r="14" spans="1:1" s="51" customFormat="1" ht="24.9" customHeight="1" x14ac:dyDescent="0.4">
      <c r="A14" s="105" t="str">
        <f>IF(NOT(ISBLANK('Meldung Teilnehmer'!B21)),'Meldung Teilnehmer'!B21&amp;";"&amp;'Meldung Teilnehmer'!C21&amp;";"&amp;'Meldung Teilnehmer'!D21&amp;";"&amp;TEXT('Meldung Teilnehmer'!E21,"JJJJ-MM-TT")&amp;";;"&amp;IF(ISBLANK('Meldung Teilnehmer'!R21),'allg. Daten'!C$7,'Meldung Teilnehmer'!R21)&amp;";EK;"&amp;'Meldung Teilnehmer'!G21&amp;";"&amp;'Meldung Teilnehmer'!H21&amp;";PK;"&amp;'Meldung Teilnehmer'!I21&amp;";"&amp;'Meldung Teilnehmer'!J21&amp;";KGK;"&amp;'Meldung Teilnehmer'!K21&amp;";"&amp;'Meldung Teilnehmer'!L21&amp;";"&amp;'Meldung Teilnehmer'!M21&amp;";GGK;"&amp;'Meldung Teilnehmer'!N21&amp;";"&amp;'Meldung Teilnehmer'!O21&amp;";"&amp;'Meldung Teilnehmer'!P21,"")</f>
        <v/>
      </c>
    </row>
    <row r="15" spans="1:1" s="51" customFormat="1" ht="24.9" customHeight="1" x14ac:dyDescent="0.4">
      <c r="A15" s="105" t="str">
        <f>IF(NOT(ISBLANK('Meldung Teilnehmer'!B22)),'Meldung Teilnehmer'!B22&amp;";"&amp;'Meldung Teilnehmer'!C22&amp;";"&amp;'Meldung Teilnehmer'!D22&amp;";"&amp;TEXT('Meldung Teilnehmer'!E22,"JJJJ-MM-TT")&amp;";;"&amp;IF(ISBLANK('Meldung Teilnehmer'!R22),'allg. Daten'!C$7,'Meldung Teilnehmer'!R22)&amp;";EK;"&amp;'Meldung Teilnehmer'!G22&amp;";"&amp;'Meldung Teilnehmer'!H22&amp;";PK;"&amp;'Meldung Teilnehmer'!I22&amp;";"&amp;'Meldung Teilnehmer'!J22&amp;";KGK;"&amp;'Meldung Teilnehmer'!K22&amp;";"&amp;'Meldung Teilnehmer'!L22&amp;";"&amp;'Meldung Teilnehmer'!M22&amp;";GGK;"&amp;'Meldung Teilnehmer'!N22&amp;";"&amp;'Meldung Teilnehmer'!O22&amp;";"&amp;'Meldung Teilnehmer'!P22,"")</f>
        <v/>
      </c>
    </row>
    <row r="16" spans="1:1" s="51" customFormat="1" ht="24.9" customHeight="1" x14ac:dyDescent="0.4">
      <c r="A16" s="105" t="str">
        <f>IF(NOT(ISBLANK('Meldung Teilnehmer'!B23)),'Meldung Teilnehmer'!B23&amp;";"&amp;'Meldung Teilnehmer'!C23&amp;";"&amp;'Meldung Teilnehmer'!D23&amp;";"&amp;TEXT('Meldung Teilnehmer'!E23,"JJJJ-MM-TT")&amp;";;"&amp;IF(ISBLANK('Meldung Teilnehmer'!R23),'allg. Daten'!C$7,'Meldung Teilnehmer'!R23)&amp;";EK;"&amp;'Meldung Teilnehmer'!G23&amp;";"&amp;'Meldung Teilnehmer'!H23&amp;";PK;"&amp;'Meldung Teilnehmer'!I23&amp;";"&amp;'Meldung Teilnehmer'!J23&amp;";KGK;"&amp;'Meldung Teilnehmer'!K23&amp;";"&amp;'Meldung Teilnehmer'!L23&amp;";"&amp;'Meldung Teilnehmer'!M23&amp;";GGK;"&amp;'Meldung Teilnehmer'!N23&amp;";"&amp;'Meldung Teilnehmer'!O23&amp;";"&amp;'Meldung Teilnehmer'!P23,"")</f>
        <v/>
      </c>
    </row>
    <row r="17" spans="1:1" s="51" customFormat="1" ht="24.9" customHeight="1" x14ac:dyDescent="0.4">
      <c r="A17" s="105" t="str">
        <f>IF(NOT(ISBLANK('Meldung Teilnehmer'!B24)),'Meldung Teilnehmer'!B24&amp;";"&amp;'Meldung Teilnehmer'!C24&amp;";"&amp;'Meldung Teilnehmer'!D24&amp;";"&amp;TEXT('Meldung Teilnehmer'!E24,"JJJJ-MM-TT")&amp;";;"&amp;IF(ISBLANK('Meldung Teilnehmer'!R24),'allg. Daten'!C$7,'Meldung Teilnehmer'!R24)&amp;";EK;"&amp;'Meldung Teilnehmer'!G24&amp;";"&amp;'Meldung Teilnehmer'!H24&amp;";PK;"&amp;'Meldung Teilnehmer'!I24&amp;";"&amp;'Meldung Teilnehmer'!J24&amp;";KGK;"&amp;'Meldung Teilnehmer'!K24&amp;";"&amp;'Meldung Teilnehmer'!L24&amp;";"&amp;'Meldung Teilnehmer'!M24&amp;";GGK;"&amp;'Meldung Teilnehmer'!N24&amp;";"&amp;'Meldung Teilnehmer'!O24&amp;";"&amp;'Meldung Teilnehmer'!P24,"")</f>
        <v/>
      </c>
    </row>
    <row r="18" spans="1:1" s="51" customFormat="1" ht="24.9" customHeight="1" x14ac:dyDescent="0.4">
      <c r="A18" s="105" t="str">
        <f>IF(NOT(ISBLANK('Meldung Teilnehmer'!B25)),'Meldung Teilnehmer'!B25&amp;";"&amp;'Meldung Teilnehmer'!C25&amp;";"&amp;'Meldung Teilnehmer'!D25&amp;";"&amp;TEXT('Meldung Teilnehmer'!E25,"JJJJ-MM-TT")&amp;";;"&amp;IF(ISBLANK('Meldung Teilnehmer'!R25),'allg. Daten'!C$7,'Meldung Teilnehmer'!R25)&amp;";EK;"&amp;'Meldung Teilnehmer'!G25&amp;";"&amp;'Meldung Teilnehmer'!H25&amp;";PK;"&amp;'Meldung Teilnehmer'!I25&amp;";"&amp;'Meldung Teilnehmer'!J25&amp;";KGK;"&amp;'Meldung Teilnehmer'!K25&amp;";"&amp;'Meldung Teilnehmer'!L25&amp;";"&amp;'Meldung Teilnehmer'!M25&amp;";GGK;"&amp;'Meldung Teilnehmer'!N25&amp;";"&amp;'Meldung Teilnehmer'!O25&amp;";"&amp;'Meldung Teilnehmer'!P25,"")</f>
        <v/>
      </c>
    </row>
    <row r="19" spans="1:1" s="51" customFormat="1" ht="24.9" customHeight="1" x14ac:dyDescent="0.4">
      <c r="A19" s="105" t="str">
        <f>IF(NOT(ISBLANK('Meldung Teilnehmer'!B26)),'Meldung Teilnehmer'!B26&amp;";"&amp;'Meldung Teilnehmer'!C26&amp;";"&amp;'Meldung Teilnehmer'!D26&amp;";"&amp;TEXT('Meldung Teilnehmer'!E26,"JJJJ-MM-TT")&amp;";;"&amp;IF(ISBLANK('Meldung Teilnehmer'!R26),'allg. Daten'!C$7,'Meldung Teilnehmer'!R26)&amp;";EK;"&amp;'Meldung Teilnehmer'!G26&amp;";"&amp;'Meldung Teilnehmer'!H26&amp;";PK;"&amp;'Meldung Teilnehmer'!I26&amp;";"&amp;'Meldung Teilnehmer'!J26&amp;";KGK;"&amp;'Meldung Teilnehmer'!K26&amp;";"&amp;'Meldung Teilnehmer'!L26&amp;";"&amp;'Meldung Teilnehmer'!M26&amp;";GGK;"&amp;'Meldung Teilnehmer'!N26&amp;";"&amp;'Meldung Teilnehmer'!O26&amp;";"&amp;'Meldung Teilnehmer'!P26,"")</f>
        <v/>
      </c>
    </row>
    <row r="20" spans="1:1" s="51" customFormat="1" ht="24.9" customHeight="1" x14ac:dyDescent="0.4">
      <c r="A20" s="105" t="str">
        <f>IF(NOT(ISBLANK('Meldung Teilnehmer'!B27)),'Meldung Teilnehmer'!B27&amp;";"&amp;'Meldung Teilnehmer'!C27&amp;";"&amp;'Meldung Teilnehmer'!D27&amp;";"&amp;TEXT('Meldung Teilnehmer'!E27,"JJJJ-MM-TT")&amp;";;"&amp;IF(ISBLANK('Meldung Teilnehmer'!R27),'allg. Daten'!C$7,'Meldung Teilnehmer'!R27)&amp;";EK;"&amp;'Meldung Teilnehmer'!G27&amp;";"&amp;'Meldung Teilnehmer'!H27&amp;";PK;"&amp;'Meldung Teilnehmer'!I27&amp;";"&amp;'Meldung Teilnehmer'!J27&amp;";KGK;"&amp;'Meldung Teilnehmer'!K27&amp;";"&amp;'Meldung Teilnehmer'!L27&amp;";"&amp;'Meldung Teilnehmer'!M27&amp;";GGK;"&amp;'Meldung Teilnehmer'!N27&amp;";"&amp;'Meldung Teilnehmer'!O27&amp;";"&amp;'Meldung Teilnehmer'!P27,"")</f>
        <v/>
      </c>
    </row>
    <row r="21" spans="1:1" s="51" customFormat="1" ht="24.9" customHeight="1" x14ac:dyDescent="0.4">
      <c r="A21" s="105" t="str">
        <f>IF(NOT(ISBLANK('Meldung Teilnehmer'!B28)),'Meldung Teilnehmer'!B28&amp;";"&amp;'Meldung Teilnehmer'!C28&amp;";"&amp;'Meldung Teilnehmer'!D28&amp;";"&amp;TEXT('Meldung Teilnehmer'!E28,"JJJJ-MM-TT")&amp;";;"&amp;IF(ISBLANK('Meldung Teilnehmer'!R28),'allg. Daten'!C$7,'Meldung Teilnehmer'!R28)&amp;";EK;"&amp;'Meldung Teilnehmer'!G28&amp;";"&amp;'Meldung Teilnehmer'!H28&amp;";PK;"&amp;'Meldung Teilnehmer'!I28&amp;";"&amp;'Meldung Teilnehmer'!J28&amp;";KGK;"&amp;'Meldung Teilnehmer'!K28&amp;";"&amp;'Meldung Teilnehmer'!L28&amp;";"&amp;'Meldung Teilnehmer'!M28&amp;";GGK;"&amp;'Meldung Teilnehmer'!N28&amp;";"&amp;'Meldung Teilnehmer'!O28&amp;";"&amp;'Meldung Teilnehmer'!P28,"")</f>
        <v/>
      </c>
    </row>
    <row r="22" spans="1:1" s="51" customFormat="1" ht="24.9" customHeight="1" x14ac:dyDescent="0.4">
      <c r="A22" s="105" t="str">
        <f>IF(NOT(ISBLANK('Meldung Teilnehmer'!B29)),'Meldung Teilnehmer'!B29&amp;";"&amp;'Meldung Teilnehmer'!C29&amp;";"&amp;'Meldung Teilnehmer'!D29&amp;";"&amp;TEXT('Meldung Teilnehmer'!E29,"JJJJ-MM-TT")&amp;";;"&amp;IF(ISBLANK('Meldung Teilnehmer'!R29),'allg. Daten'!C$7,'Meldung Teilnehmer'!R29)&amp;";EK;"&amp;'Meldung Teilnehmer'!G29&amp;";"&amp;'Meldung Teilnehmer'!H29&amp;";PK;"&amp;'Meldung Teilnehmer'!I29&amp;";"&amp;'Meldung Teilnehmer'!J29&amp;";KGK;"&amp;'Meldung Teilnehmer'!K29&amp;";"&amp;'Meldung Teilnehmer'!L29&amp;";"&amp;'Meldung Teilnehmer'!M29&amp;";GGK;"&amp;'Meldung Teilnehmer'!N29&amp;";"&amp;'Meldung Teilnehmer'!O29&amp;";"&amp;'Meldung Teilnehmer'!P29,"")</f>
        <v/>
      </c>
    </row>
    <row r="23" spans="1:1" s="51" customFormat="1" ht="24.9" customHeight="1" x14ac:dyDescent="0.4">
      <c r="A23" s="105" t="str">
        <f>IF(NOT(ISBLANK('Meldung Teilnehmer'!B30)),'Meldung Teilnehmer'!B30&amp;";"&amp;'Meldung Teilnehmer'!C30&amp;";"&amp;'Meldung Teilnehmer'!D30&amp;";"&amp;TEXT('Meldung Teilnehmer'!E30,"JJJJ-MM-TT")&amp;";;"&amp;IF(ISBLANK('Meldung Teilnehmer'!R30),'allg. Daten'!C$7,'Meldung Teilnehmer'!R30)&amp;";EK;"&amp;'Meldung Teilnehmer'!G30&amp;";"&amp;'Meldung Teilnehmer'!H30&amp;";PK;"&amp;'Meldung Teilnehmer'!I30&amp;";"&amp;'Meldung Teilnehmer'!J30&amp;";KGK;"&amp;'Meldung Teilnehmer'!K30&amp;";"&amp;'Meldung Teilnehmer'!L30&amp;";"&amp;'Meldung Teilnehmer'!M30&amp;";GGK;"&amp;'Meldung Teilnehmer'!N30&amp;";"&amp;'Meldung Teilnehmer'!O30&amp;";"&amp;'Meldung Teilnehmer'!P30,"")</f>
        <v/>
      </c>
    </row>
    <row r="24" spans="1:1" s="51" customFormat="1" ht="24.9" customHeight="1" x14ac:dyDescent="0.4">
      <c r="A24" s="105" t="str">
        <f>IF(NOT(ISBLANK('Meldung Teilnehmer'!B31)),'Meldung Teilnehmer'!B31&amp;";"&amp;'Meldung Teilnehmer'!C31&amp;";"&amp;'Meldung Teilnehmer'!D31&amp;";"&amp;TEXT('Meldung Teilnehmer'!E31,"JJJJ-MM-TT")&amp;";;"&amp;IF(ISBLANK('Meldung Teilnehmer'!R31),'allg. Daten'!C$7,'Meldung Teilnehmer'!R31)&amp;";EK;"&amp;'Meldung Teilnehmer'!G31&amp;";"&amp;'Meldung Teilnehmer'!H31&amp;";PK;"&amp;'Meldung Teilnehmer'!I31&amp;";"&amp;'Meldung Teilnehmer'!J31&amp;";KGK;"&amp;'Meldung Teilnehmer'!K31&amp;";"&amp;'Meldung Teilnehmer'!L31&amp;";"&amp;'Meldung Teilnehmer'!M31&amp;";GGK;"&amp;'Meldung Teilnehmer'!N31&amp;";"&amp;'Meldung Teilnehmer'!O31&amp;";"&amp;'Meldung Teilnehmer'!P31,"")</f>
        <v/>
      </c>
    </row>
    <row r="25" spans="1:1" s="51" customFormat="1" ht="24.9" customHeight="1" x14ac:dyDescent="0.4">
      <c r="A25" s="105" t="str">
        <f>IF(NOT(ISBLANK('Meldung Teilnehmer'!B32)),'Meldung Teilnehmer'!B32&amp;";"&amp;'Meldung Teilnehmer'!C32&amp;";"&amp;'Meldung Teilnehmer'!D32&amp;";"&amp;TEXT('Meldung Teilnehmer'!E32,"JJJJ-MM-TT")&amp;";;"&amp;IF(ISBLANK('Meldung Teilnehmer'!R32),'allg. Daten'!C$7,'Meldung Teilnehmer'!R32)&amp;";EK;"&amp;'Meldung Teilnehmer'!G32&amp;";"&amp;'Meldung Teilnehmer'!H32&amp;";PK;"&amp;'Meldung Teilnehmer'!I32&amp;";"&amp;'Meldung Teilnehmer'!J32&amp;";KGK;"&amp;'Meldung Teilnehmer'!K32&amp;";"&amp;'Meldung Teilnehmer'!L32&amp;";"&amp;'Meldung Teilnehmer'!M32&amp;";GGK;"&amp;'Meldung Teilnehmer'!N32&amp;";"&amp;'Meldung Teilnehmer'!O32&amp;";"&amp;'Meldung Teilnehmer'!P32,"")</f>
        <v/>
      </c>
    </row>
    <row r="26" spans="1:1" s="51" customFormat="1" ht="24.9" customHeight="1" x14ac:dyDescent="0.4">
      <c r="A26" s="105" t="str">
        <f>IF(NOT(ISBLANK('Meldung Teilnehmer'!B33)),'Meldung Teilnehmer'!B33&amp;";"&amp;'Meldung Teilnehmer'!C33&amp;";"&amp;'Meldung Teilnehmer'!D33&amp;";"&amp;TEXT('Meldung Teilnehmer'!E33,"JJJJ-MM-TT")&amp;";;"&amp;IF(ISBLANK('Meldung Teilnehmer'!R33),'allg. Daten'!C$7,'Meldung Teilnehmer'!R33)&amp;";EK;"&amp;'Meldung Teilnehmer'!G33&amp;";"&amp;'Meldung Teilnehmer'!H33&amp;";PK;"&amp;'Meldung Teilnehmer'!I33&amp;";"&amp;'Meldung Teilnehmer'!J33&amp;";KGK;"&amp;'Meldung Teilnehmer'!K33&amp;";"&amp;'Meldung Teilnehmer'!L33&amp;";"&amp;'Meldung Teilnehmer'!M33&amp;";GGK;"&amp;'Meldung Teilnehmer'!N33&amp;";"&amp;'Meldung Teilnehmer'!O33&amp;";"&amp;'Meldung Teilnehmer'!P33,"")</f>
        <v/>
      </c>
    </row>
    <row r="27" spans="1:1" s="51" customFormat="1" ht="24.9" customHeight="1" x14ac:dyDescent="0.4">
      <c r="A27" s="105" t="str">
        <f>IF(NOT(ISBLANK('Meldung Teilnehmer'!B34)),'Meldung Teilnehmer'!B34&amp;";"&amp;'Meldung Teilnehmer'!C34&amp;";"&amp;'Meldung Teilnehmer'!D34&amp;";"&amp;TEXT('Meldung Teilnehmer'!E34,"JJJJ-MM-TT")&amp;";;"&amp;IF(ISBLANK('Meldung Teilnehmer'!R34),'allg. Daten'!C$7,'Meldung Teilnehmer'!R34)&amp;";EK;"&amp;'Meldung Teilnehmer'!G34&amp;";"&amp;'Meldung Teilnehmer'!H34&amp;";PK;"&amp;'Meldung Teilnehmer'!I34&amp;";"&amp;'Meldung Teilnehmer'!J34&amp;";KGK;"&amp;'Meldung Teilnehmer'!K34&amp;";"&amp;'Meldung Teilnehmer'!L34&amp;";"&amp;'Meldung Teilnehmer'!M34&amp;";GGK;"&amp;'Meldung Teilnehmer'!N34&amp;";"&amp;'Meldung Teilnehmer'!O34&amp;";"&amp;'Meldung Teilnehmer'!P34,"")</f>
        <v/>
      </c>
    </row>
    <row r="28" spans="1:1" s="51" customFormat="1" ht="24.9" customHeight="1" x14ac:dyDescent="0.4">
      <c r="A28" s="105" t="str">
        <f>IF(NOT(ISBLANK('Meldung Teilnehmer'!B35)),'Meldung Teilnehmer'!B35&amp;";"&amp;'Meldung Teilnehmer'!C35&amp;";"&amp;'Meldung Teilnehmer'!D35&amp;";"&amp;TEXT('Meldung Teilnehmer'!E35,"JJJJ-MM-TT")&amp;";;"&amp;IF(ISBLANK('Meldung Teilnehmer'!R35),'allg. Daten'!C$7,'Meldung Teilnehmer'!R35)&amp;";EK;"&amp;'Meldung Teilnehmer'!G35&amp;";"&amp;'Meldung Teilnehmer'!H35&amp;";PK;"&amp;'Meldung Teilnehmer'!I35&amp;";"&amp;'Meldung Teilnehmer'!J35&amp;";KGK;"&amp;'Meldung Teilnehmer'!K35&amp;";"&amp;'Meldung Teilnehmer'!L35&amp;";"&amp;'Meldung Teilnehmer'!M35&amp;";GGK;"&amp;'Meldung Teilnehmer'!N35&amp;";"&amp;'Meldung Teilnehmer'!O35&amp;";"&amp;'Meldung Teilnehmer'!P35,"")</f>
        <v/>
      </c>
    </row>
    <row r="29" spans="1:1" s="51" customFormat="1" ht="24.9" customHeight="1" x14ac:dyDescent="0.4">
      <c r="A29" s="105" t="str">
        <f>IF(NOT(ISBLANK('Meldung Teilnehmer'!B36)),'Meldung Teilnehmer'!B36&amp;";"&amp;'Meldung Teilnehmer'!C36&amp;";"&amp;'Meldung Teilnehmer'!D36&amp;";"&amp;TEXT('Meldung Teilnehmer'!E36,"JJJJ-MM-TT")&amp;";;"&amp;IF(ISBLANK('Meldung Teilnehmer'!R36),'allg. Daten'!C$7,'Meldung Teilnehmer'!R36)&amp;";EK;"&amp;'Meldung Teilnehmer'!G36&amp;";"&amp;'Meldung Teilnehmer'!H36&amp;";PK;"&amp;'Meldung Teilnehmer'!I36&amp;";"&amp;'Meldung Teilnehmer'!J36&amp;";KGK;"&amp;'Meldung Teilnehmer'!K36&amp;";"&amp;'Meldung Teilnehmer'!L36&amp;";"&amp;'Meldung Teilnehmer'!M36&amp;";GGK;"&amp;'Meldung Teilnehmer'!N36&amp;";"&amp;'Meldung Teilnehmer'!O36&amp;";"&amp;'Meldung Teilnehmer'!P36,"")</f>
        <v/>
      </c>
    </row>
    <row r="30" spans="1:1" s="51" customFormat="1" ht="24.9" customHeight="1" x14ac:dyDescent="0.4">
      <c r="A30" s="105" t="str">
        <f>IF(NOT(ISBLANK('Meldung Teilnehmer'!B37)),'Meldung Teilnehmer'!B37&amp;";"&amp;'Meldung Teilnehmer'!C37&amp;";"&amp;'Meldung Teilnehmer'!D37&amp;";"&amp;TEXT('Meldung Teilnehmer'!E37,"JJJJ-MM-TT")&amp;";;"&amp;IF(ISBLANK('Meldung Teilnehmer'!R37),'allg. Daten'!C$7,'Meldung Teilnehmer'!R37)&amp;";EK;"&amp;'Meldung Teilnehmer'!G37&amp;";"&amp;'Meldung Teilnehmer'!H37&amp;";PK;"&amp;'Meldung Teilnehmer'!I37&amp;";"&amp;'Meldung Teilnehmer'!J37&amp;";KGK;"&amp;'Meldung Teilnehmer'!K37&amp;";"&amp;'Meldung Teilnehmer'!L37&amp;";"&amp;'Meldung Teilnehmer'!M37&amp;";GGK;"&amp;'Meldung Teilnehmer'!N37&amp;";"&amp;'Meldung Teilnehmer'!O37&amp;";"&amp;'Meldung Teilnehmer'!P37,"")</f>
        <v/>
      </c>
    </row>
    <row r="31" spans="1:1" s="51" customFormat="1" ht="24.9" customHeight="1" x14ac:dyDescent="0.4">
      <c r="A31" s="105" t="str">
        <f>IF(NOT(ISBLANK('Meldung Teilnehmer'!B38)),'Meldung Teilnehmer'!B38&amp;";"&amp;'Meldung Teilnehmer'!C38&amp;";"&amp;'Meldung Teilnehmer'!D38&amp;";"&amp;TEXT('Meldung Teilnehmer'!E38,"JJJJ-MM-TT")&amp;";;"&amp;IF(ISBLANK('Meldung Teilnehmer'!R38),'allg. Daten'!C$7,'Meldung Teilnehmer'!R38)&amp;";EK;"&amp;'Meldung Teilnehmer'!G38&amp;";"&amp;'Meldung Teilnehmer'!H38&amp;";PK;"&amp;'Meldung Teilnehmer'!I38&amp;";"&amp;'Meldung Teilnehmer'!J38&amp;";KGK;"&amp;'Meldung Teilnehmer'!K38&amp;";"&amp;'Meldung Teilnehmer'!L38&amp;";"&amp;'Meldung Teilnehmer'!M38&amp;";GGK;"&amp;'Meldung Teilnehmer'!N38&amp;";"&amp;'Meldung Teilnehmer'!O38&amp;";"&amp;'Meldung Teilnehmer'!P38,"")</f>
        <v/>
      </c>
    </row>
    <row r="32" spans="1:1" s="51" customFormat="1" ht="24.9" customHeight="1" x14ac:dyDescent="0.4">
      <c r="A32" s="105" t="str">
        <f>IF(NOT(ISBLANK('Meldung Teilnehmer'!B39)),'Meldung Teilnehmer'!B39&amp;";"&amp;'Meldung Teilnehmer'!C39&amp;";"&amp;'Meldung Teilnehmer'!D39&amp;";"&amp;TEXT('Meldung Teilnehmer'!E39,"JJJJ-MM-TT")&amp;";;"&amp;IF(ISBLANK('Meldung Teilnehmer'!R39),'allg. Daten'!C$7,'Meldung Teilnehmer'!R39)&amp;";EK;"&amp;'Meldung Teilnehmer'!G39&amp;";"&amp;'Meldung Teilnehmer'!H39&amp;";PK;"&amp;'Meldung Teilnehmer'!I39&amp;";"&amp;'Meldung Teilnehmer'!J39&amp;";KGK;"&amp;'Meldung Teilnehmer'!K39&amp;";"&amp;'Meldung Teilnehmer'!L39&amp;";"&amp;'Meldung Teilnehmer'!M39&amp;";GGK;"&amp;'Meldung Teilnehmer'!N39&amp;";"&amp;'Meldung Teilnehmer'!O39&amp;";"&amp;'Meldung Teilnehmer'!P39,"")</f>
        <v/>
      </c>
    </row>
    <row r="33" spans="1:1" s="51" customFormat="1" ht="24.9" customHeight="1" x14ac:dyDescent="0.4">
      <c r="A33" s="105" t="str">
        <f>IF(NOT(ISBLANK('Meldung Teilnehmer'!B40)),'Meldung Teilnehmer'!B40&amp;";"&amp;'Meldung Teilnehmer'!C40&amp;";"&amp;'Meldung Teilnehmer'!D40&amp;";"&amp;TEXT('Meldung Teilnehmer'!E40,"JJJJ-MM-TT")&amp;";;"&amp;IF(ISBLANK('Meldung Teilnehmer'!R40),'allg. Daten'!C$7,'Meldung Teilnehmer'!R40)&amp;";EK;"&amp;'Meldung Teilnehmer'!G40&amp;";"&amp;'Meldung Teilnehmer'!H40&amp;";PK;"&amp;'Meldung Teilnehmer'!I40&amp;";"&amp;'Meldung Teilnehmer'!J40&amp;";KGK;"&amp;'Meldung Teilnehmer'!K40&amp;";"&amp;'Meldung Teilnehmer'!L40&amp;";"&amp;'Meldung Teilnehmer'!M40&amp;";GGK;"&amp;'Meldung Teilnehmer'!N40&amp;";"&amp;'Meldung Teilnehmer'!O40&amp;";"&amp;'Meldung Teilnehmer'!P40,"")</f>
        <v/>
      </c>
    </row>
    <row r="34" spans="1:1" s="51" customFormat="1" ht="24.9" customHeight="1" x14ac:dyDescent="0.4">
      <c r="A34" s="105" t="str">
        <f>IF(NOT(ISBLANK('Meldung Teilnehmer'!B41)),'Meldung Teilnehmer'!B41&amp;";"&amp;'Meldung Teilnehmer'!C41&amp;";"&amp;'Meldung Teilnehmer'!D41&amp;";"&amp;TEXT('Meldung Teilnehmer'!E41,"JJJJ-MM-TT")&amp;";;"&amp;IF(ISBLANK('Meldung Teilnehmer'!R41),'allg. Daten'!C$7,'Meldung Teilnehmer'!R41)&amp;";EK;"&amp;'Meldung Teilnehmer'!G41&amp;";"&amp;'Meldung Teilnehmer'!H41&amp;";PK;"&amp;'Meldung Teilnehmer'!I41&amp;";"&amp;'Meldung Teilnehmer'!J41&amp;";KGK;"&amp;'Meldung Teilnehmer'!K41&amp;";"&amp;'Meldung Teilnehmer'!L41&amp;";"&amp;'Meldung Teilnehmer'!M41&amp;";GGK;"&amp;'Meldung Teilnehmer'!N41&amp;";"&amp;'Meldung Teilnehmer'!O41&amp;";"&amp;'Meldung Teilnehmer'!P41,"")</f>
        <v/>
      </c>
    </row>
    <row r="35" spans="1:1" s="51" customFormat="1" ht="24.9" customHeight="1" x14ac:dyDescent="0.4">
      <c r="A35" s="105" t="str">
        <f>IF(NOT(ISBLANK('Meldung Teilnehmer'!B42)),'Meldung Teilnehmer'!B42&amp;";"&amp;'Meldung Teilnehmer'!C42&amp;";"&amp;'Meldung Teilnehmer'!D42&amp;";"&amp;TEXT('Meldung Teilnehmer'!E42,"JJJJ-MM-TT")&amp;";;"&amp;IF(ISBLANK('Meldung Teilnehmer'!R42),'allg. Daten'!C$7,'Meldung Teilnehmer'!R42)&amp;";EK;"&amp;'Meldung Teilnehmer'!G42&amp;";"&amp;'Meldung Teilnehmer'!H42&amp;";PK;"&amp;'Meldung Teilnehmer'!I42&amp;";"&amp;'Meldung Teilnehmer'!J42&amp;";KGK;"&amp;'Meldung Teilnehmer'!K42&amp;";"&amp;'Meldung Teilnehmer'!L42&amp;";"&amp;'Meldung Teilnehmer'!M42&amp;";GGK;"&amp;'Meldung Teilnehmer'!N42&amp;";"&amp;'Meldung Teilnehmer'!O42&amp;";"&amp;'Meldung Teilnehmer'!P42,"")</f>
        <v/>
      </c>
    </row>
    <row r="36" spans="1:1" s="51" customFormat="1" ht="24.9" customHeight="1" x14ac:dyDescent="0.4">
      <c r="A36" s="105" t="str">
        <f>IF(NOT(ISBLANK('Meldung Teilnehmer'!B43)),'Meldung Teilnehmer'!B43&amp;";"&amp;'Meldung Teilnehmer'!C43&amp;";"&amp;'Meldung Teilnehmer'!D43&amp;";"&amp;TEXT('Meldung Teilnehmer'!E43,"JJJJ-MM-TT")&amp;";;"&amp;IF(ISBLANK('Meldung Teilnehmer'!R43),'allg. Daten'!C$7,'Meldung Teilnehmer'!R43)&amp;";EK;"&amp;'Meldung Teilnehmer'!G43&amp;";"&amp;'Meldung Teilnehmer'!H43&amp;";PK;"&amp;'Meldung Teilnehmer'!I43&amp;";"&amp;'Meldung Teilnehmer'!J43&amp;";KGK;"&amp;'Meldung Teilnehmer'!K43&amp;";"&amp;'Meldung Teilnehmer'!L43&amp;";"&amp;'Meldung Teilnehmer'!M43&amp;";GGK;"&amp;'Meldung Teilnehmer'!N43&amp;";"&amp;'Meldung Teilnehmer'!O43&amp;";"&amp;'Meldung Teilnehmer'!P43,"")</f>
        <v/>
      </c>
    </row>
    <row r="37" spans="1:1" s="51" customFormat="1" ht="24.9" customHeight="1" x14ac:dyDescent="0.4">
      <c r="A37" s="105" t="str">
        <f>IF(NOT(ISBLANK('Meldung Teilnehmer'!B44)),'Meldung Teilnehmer'!B44&amp;";"&amp;'Meldung Teilnehmer'!C44&amp;";"&amp;'Meldung Teilnehmer'!D44&amp;";"&amp;TEXT('Meldung Teilnehmer'!E44,"JJJJ-MM-TT")&amp;";;"&amp;IF(ISBLANK('Meldung Teilnehmer'!R44),'allg. Daten'!C$7,'Meldung Teilnehmer'!R44)&amp;";EK;"&amp;'Meldung Teilnehmer'!G44&amp;";"&amp;'Meldung Teilnehmer'!H44&amp;";PK;"&amp;'Meldung Teilnehmer'!I44&amp;";"&amp;'Meldung Teilnehmer'!J44&amp;";KGK;"&amp;'Meldung Teilnehmer'!K44&amp;";"&amp;'Meldung Teilnehmer'!L44&amp;";"&amp;'Meldung Teilnehmer'!M44&amp;";GGK;"&amp;'Meldung Teilnehmer'!N44&amp;";"&amp;'Meldung Teilnehmer'!O44&amp;";"&amp;'Meldung Teilnehmer'!P44,"")</f>
        <v/>
      </c>
    </row>
    <row r="38" spans="1:1" s="51" customFormat="1" ht="24.9" customHeight="1" x14ac:dyDescent="0.4">
      <c r="A38" s="105" t="str">
        <f>IF(NOT(ISBLANK('Meldung Teilnehmer'!B45)),'Meldung Teilnehmer'!B45&amp;";"&amp;'Meldung Teilnehmer'!C45&amp;";"&amp;'Meldung Teilnehmer'!D45&amp;";"&amp;TEXT('Meldung Teilnehmer'!E45,"JJJJ-MM-TT")&amp;";;"&amp;IF(ISBLANK('Meldung Teilnehmer'!R45),'allg. Daten'!C$7,'Meldung Teilnehmer'!R45)&amp;";EK;"&amp;'Meldung Teilnehmer'!G45&amp;";"&amp;'Meldung Teilnehmer'!H45&amp;";PK;"&amp;'Meldung Teilnehmer'!I45&amp;";"&amp;'Meldung Teilnehmer'!J45&amp;";KGK;"&amp;'Meldung Teilnehmer'!K45&amp;";"&amp;'Meldung Teilnehmer'!L45&amp;";"&amp;'Meldung Teilnehmer'!M45&amp;";GGK;"&amp;'Meldung Teilnehmer'!N45&amp;";"&amp;'Meldung Teilnehmer'!O45&amp;";"&amp;'Meldung Teilnehmer'!P45,"")</f>
        <v/>
      </c>
    </row>
    <row r="39" spans="1:1" s="51" customFormat="1" ht="24.9" customHeight="1" x14ac:dyDescent="0.4">
      <c r="A39" s="105" t="str">
        <f>IF(NOT(ISBLANK('Meldung Teilnehmer'!B46)),'Meldung Teilnehmer'!B46&amp;";"&amp;'Meldung Teilnehmer'!C46&amp;";"&amp;'Meldung Teilnehmer'!D46&amp;";"&amp;TEXT('Meldung Teilnehmer'!E46,"JJJJ-MM-TT")&amp;";;"&amp;IF(ISBLANK('Meldung Teilnehmer'!R46),'allg. Daten'!C$7,'Meldung Teilnehmer'!R46)&amp;";EK;"&amp;'Meldung Teilnehmer'!G46&amp;";"&amp;'Meldung Teilnehmer'!H46&amp;";PK;"&amp;'Meldung Teilnehmer'!I46&amp;";"&amp;'Meldung Teilnehmer'!J46&amp;";KGK;"&amp;'Meldung Teilnehmer'!K46&amp;";"&amp;'Meldung Teilnehmer'!L46&amp;";"&amp;'Meldung Teilnehmer'!M46&amp;";GGK;"&amp;'Meldung Teilnehmer'!N46&amp;";"&amp;'Meldung Teilnehmer'!O46&amp;";"&amp;'Meldung Teilnehmer'!P46,"")</f>
        <v/>
      </c>
    </row>
    <row r="40" spans="1:1" s="51" customFormat="1" ht="24.9" customHeight="1" x14ac:dyDescent="0.4">
      <c r="A40" s="105" t="str">
        <f>IF(NOT(ISBLANK('Meldung Teilnehmer'!B47)),'Meldung Teilnehmer'!B47&amp;";"&amp;'Meldung Teilnehmer'!C47&amp;";"&amp;'Meldung Teilnehmer'!D47&amp;";"&amp;TEXT('Meldung Teilnehmer'!E47,"JJJJ-MM-TT")&amp;";;"&amp;IF(ISBLANK('Meldung Teilnehmer'!R47),'allg. Daten'!C$7,'Meldung Teilnehmer'!R47)&amp;";EK;"&amp;'Meldung Teilnehmer'!G47&amp;";"&amp;'Meldung Teilnehmer'!H47&amp;";PK;"&amp;'Meldung Teilnehmer'!I47&amp;";"&amp;'Meldung Teilnehmer'!J47&amp;";KGK;"&amp;'Meldung Teilnehmer'!K47&amp;";"&amp;'Meldung Teilnehmer'!L47&amp;";"&amp;'Meldung Teilnehmer'!M47&amp;";GGK;"&amp;'Meldung Teilnehmer'!N47&amp;";"&amp;'Meldung Teilnehmer'!O47&amp;";"&amp;'Meldung Teilnehmer'!P47,"")</f>
        <v/>
      </c>
    </row>
    <row r="41" spans="1:1" s="51" customFormat="1" ht="24.9" customHeight="1" x14ac:dyDescent="0.4">
      <c r="A41" s="105" t="str">
        <f>IF(NOT(ISBLANK('Meldung Teilnehmer'!B48)),'Meldung Teilnehmer'!B48&amp;";"&amp;'Meldung Teilnehmer'!C48&amp;";"&amp;'Meldung Teilnehmer'!D48&amp;";"&amp;TEXT('Meldung Teilnehmer'!E48,"JJJJ-MM-TT")&amp;";;"&amp;IF(ISBLANK('Meldung Teilnehmer'!R48),'allg. Daten'!C$7,'Meldung Teilnehmer'!R48)&amp;";EK;"&amp;'Meldung Teilnehmer'!G48&amp;";"&amp;'Meldung Teilnehmer'!H48&amp;";PK;"&amp;'Meldung Teilnehmer'!I48&amp;";"&amp;'Meldung Teilnehmer'!J48&amp;";KGK;"&amp;'Meldung Teilnehmer'!K48&amp;";"&amp;'Meldung Teilnehmer'!L48&amp;";"&amp;'Meldung Teilnehmer'!M48&amp;";GGK;"&amp;'Meldung Teilnehmer'!N48&amp;";"&amp;'Meldung Teilnehmer'!O48&amp;";"&amp;'Meldung Teilnehmer'!P48,"")</f>
        <v/>
      </c>
    </row>
    <row r="42" spans="1:1" s="51" customFormat="1" ht="24.9" customHeight="1" x14ac:dyDescent="0.4">
      <c r="A42" s="105" t="str">
        <f>IF(NOT(ISBLANK('Meldung Teilnehmer'!B49)),'Meldung Teilnehmer'!B49&amp;";"&amp;'Meldung Teilnehmer'!C49&amp;";"&amp;'Meldung Teilnehmer'!D49&amp;";"&amp;TEXT('Meldung Teilnehmer'!E49,"JJJJ-MM-TT")&amp;";;"&amp;IF(ISBLANK('Meldung Teilnehmer'!R49),'allg. Daten'!C$7,'Meldung Teilnehmer'!R49)&amp;";EK;"&amp;'Meldung Teilnehmer'!G49&amp;";"&amp;'Meldung Teilnehmer'!H49&amp;";PK;"&amp;'Meldung Teilnehmer'!I49&amp;";"&amp;'Meldung Teilnehmer'!J49&amp;";KGK;"&amp;'Meldung Teilnehmer'!K49&amp;";"&amp;'Meldung Teilnehmer'!L49&amp;";"&amp;'Meldung Teilnehmer'!M49&amp;";GGK;"&amp;'Meldung Teilnehmer'!N49&amp;";"&amp;'Meldung Teilnehmer'!O49&amp;";"&amp;'Meldung Teilnehmer'!P49,"")</f>
        <v/>
      </c>
    </row>
    <row r="43" spans="1:1" s="51" customFormat="1" ht="24.9" customHeight="1" x14ac:dyDescent="0.4">
      <c r="A43" s="105" t="str">
        <f>IF(NOT(ISBLANK('Meldung Teilnehmer'!B50)),'Meldung Teilnehmer'!B50&amp;";"&amp;'Meldung Teilnehmer'!C50&amp;";"&amp;'Meldung Teilnehmer'!D50&amp;";"&amp;TEXT('Meldung Teilnehmer'!E50,"JJJJ-MM-TT")&amp;";;"&amp;IF(ISBLANK('Meldung Teilnehmer'!R50),'allg. Daten'!C$7,'Meldung Teilnehmer'!R50)&amp;";EK;"&amp;'Meldung Teilnehmer'!G50&amp;";"&amp;'Meldung Teilnehmer'!H50&amp;";PK;"&amp;'Meldung Teilnehmer'!I50&amp;";"&amp;'Meldung Teilnehmer'!J50&amp;";KGK;"&amp;'Meldung Teilnehmer'!K50&amp;";"&amp;'Meldung Teilnehmer'!L50&amp;";"&amp;'Meldung Teilnehmer'!M50&amp;";GGK;"&amp;'Meldung Teilnehmer'!N50&amp;";"&amp;'Meldung Teilnehmer'!O50&amp;";"&amp;'Meldung Teilnehmer'!P50,"")</f>
        <v/>
      </c>
    </row>
    <row r="44" spans="1:1" s="51" customFormat="1" ht="24.9" customHeight="1" x14ac:dyDescent="0.4">
      <c r="A44" s="105" t="str">
        <f>IF(NOT(ISBLANK('Meldung Teilnehmer'!B51)),'Meldung Teilnehmer'!B51&amp;";"&amp;'Meldung Teilnehmer'!C51&amp;";"&amp;'Meldung Teilnehmer'!D51&amp;";"&amp;TEXT('Meldung Teilnehmer'!E51,"JJJJ-MM-TT")&amp;";;"&amp;IF(ISBLANK('Meldung Teilnehmer'!R51),'allg. Daten'!C$7,'Meldung Teilnehmer'!R51)&amp;";EK;"&amp;'Meldung Teilnehmer'!G51&amp;";"&amp;'Meldung Teilnehmer'!H51&amp;";PK;"&amp;'Meldung Teilnehmer'!I51&amp;";"&amp;'Meldung Teilnehmer'!J51&amp;";KGK;"&amp;'Meldung Teilnehmer'!K51&amp;";"&amp;'Meldung Teilnehmer'!L51&amp;";"&amp;'Meldung Teilnehmer'!M51&amp;";GGK;"&amp;'Meldung Teilnehmer'!N51&amp;";"&amp;'Meldung Teilnehmer'!O51&amp;";"&amp;'Meldung Teilnehmer'!P51,"")</f>
        <v/>
      </c>
    </row>
    <row r="45" spans="1:1" s="51" customFormat="1" ht="24.9" customHeight="1" x14ac:dyDescent="0.4">
      <c r="A45" s="105" t="str">
        <f>IF(NOT(ISBLANK('Meldung Teilnehmer'!B52)),'Meldung Teilnehmer'!B52&amp;";"&amp;'Meldung Teilnehmer'!C52&amp;";"&amp;'Meldung Teilnehmer'!D52&amp;";"&amp;TEXT('Meldung Teilnehmer'!E52,"JJJJ-MM-TT")&amp;";;"&amp;IF(ISBLANK('Meldung Teilnehmer'!R52),'allg. Daten'!C$7,'Meldung Teilnehmer'!R52)&amp;";EK;"&amp;'Meldung Teilnehmer'!G52&amp;";"&amp;'Meldung Teilnehmer'!H52&amp;";PK;"&amp;'Meldung Teilnehmer'!I52&amp;";"&amp;'Meldung Teilnehmer'!J52&amp;";KGK;"&amp;'Meldung Teilnehmer'!K52&amp;";"&amp;'Meldung Teilnehmer'!L52&amp;";"&amp;'Meldung Teilnehmer'!M52&amp;";GGK;"&amp;'Meldung Teilnehmer'!N52&amp;";"&amp;'Meldung Teilnehmer'!O52&amp;";"&amp;'Meldung Teilnehmer'!P52,"")</f>
        <v/>
      </c>
    </row>
    <row r="46" spans="1:1" s="51" customFormat="1" ht="24.9" customHeight="1" x14ac:dyDescent="0.4">
      <c r="A46" s="105" t="str">
        <f>IF(NOT(ISBLANK('Meldung Teilnehmer'!B53)),'Meldung Teilnehmer'!B53&amp;";"&amp;'Meldung Teilnehmer'!C53&amp;";"&amp;'Meldung Teilnehmer'!D53&amp;";"&amp;TEXT('Meldung Teilnehmer'!E53,"JJJJ-MM-TT")&amp;";;"&amp;IF(ISBLANK('Meldung Teilnehmer'!R53),'allg. Daten'!C$7,'Meldung Teilnehmer'!R53)&amp;";EK;"&amp;'Meldung Teilnehmer'!G53&amp;";"&amp;'Meldung Teilnehmer'!H53&amp;";PK;"&amp;'Meldung Teilnehmer'!I53&amp;";"&amp;'Meldung Teilnehmer'!J53&amp;";KGK;"&amp;'Meldung Teilnehmer'!K53&amp;";"&amp;'Meldung Teilnehmer'!L53&amp;";"&amp;'Meldung Teilnehmer'!M53&amp;";GGK;"&amp;'Meldung Teilnehmer'!N53&amp;";"&amp;'Meldung Teilnehmer'!O53&amp;";"&amp;'Meldung Teilnehmer'!P53,"")</f>
        <v/>
      </c>
    </row>
    <row r="47" spans="1:1" s="51" customFormat="1" ht="24.9" customHeight="1" x14ac:dyDescent="0.4">
      <c r="A47" s="105" t="str">
        <f>IF(NOT(ISBLANK('Meldung Teilnehmer'!B54)),'Meldung Teilnehmer'!B54&amp;";"&amp;'Meldung Teilnehmer'!C54&amp;";"&amp;'Meldung Teilnehmer'!D54&amp;";"&amp;TEXT('Meldung Teilnehmer'!E54,"JJJJ-MM-TT")&amp;";;"&amp;IF(ISBLANK('Meldung Teilnehmer'!R54),'allg. Daten'!C$7,'Meldung Teilnehmer'!R54)&amp;";EK;"&amp;'Meldung Teilnehmer'!G54&amp;";"&amp;'Meldung Teilnehmer'!H54&amp;";PK;"&amp;'Meldung Teilnehmer'!I54&amp;";"&amp;'Meldung Teilnehmer'!J54&amp;";KGK;"&amp;'Meldung Teilnehmer'!K54&amp;";"&amp;'Meldung Teilnehmer'!L54&amp;";"&amp;'Meldung Teilnehmer'!M54&amp;";GGK;"&amp;'Meldung Teilnehmer'!N54&amp;";"&amp;'Meldung Teilnehmer'!O54&amp;";"&amp;'Meldung Teilnehmer'!P54,"")</f>
        <v/>
      </c>
    </row>
    <row r="48" spans="1:1" s="51" customFormat="1" ht="24.9" customHeight="1" x14ac:dyDescent="0.4">
      <c r="A48" s="105" t="str">
        <f>IF(NOT(ISBLANK('Meldung Teilnehmer'!B55)),'Meldung Teilnehmer'!B55&amp;";"&amp;'Meldung Teilnehmer'!C55&amp;";"&amp;'Meldung Teilnehmer'!D55&amp;";"&amp;TEXT('Meldung Teilnehmer'!E55,"JJJJ-MM-TT")&amp;";;"&amp;IF(ISBLANK('Meldung Teilnehmer'!R55),'allg. Daten'!C$7,'Meldung Teilnehmer'!R55)&amp;";EK;"&amp;'Meldung Teilnehmer'!G55&amp;";"&amp;'Meldung Teilnehmer'!H55&amp;";PK;"&amp;'Meldung Teilnehmer'!I55&amp;";"&amp;'Meldung Teilnehmer'!J55&amp;";KGK;"&amp;'Meldung Teilnehmer'!K55&amp;";"&amp;'Meldung Teilnehmer'!L55&amp;";"&amp;'Meldung Teilnehmer'!M55&amp;";GGK;"&amp;'Meldung Teilnehmer'!N55&amp;";"&amp;'Meldung Teilnehmer'!O55&amp;";"&amp;'Meldung Teilnehmer'!P55,"")</f>
        <v/>
      </c>
    </row>
    <row r="49" spans="1:1" s="51" customFormat="1" ht="24.9" customHeight="1" x14ac:dyDescent="0.4">
      <c r="A49" s="105" t="str">
        <f>IF(NOT(ISBLANK('Meldung Teilnehmer'!B56)),'Meldung Teilnehmer'!B56&amp;";"&amp;'Meldung Teilnehmer'!C56&amp;";"&amp;'Meldung Teilnehmer'!D56&amp;";"&amp;TEXT('Meldung Teilnehmer'!E56,"JJJJ-MM-TT")&amp;";;"&amp;IF(ISBLANK('Meldung Teilnehmer'!R56),'allg. Daten'!C$7,'Meldung Teilnehmer'!R56)&amp;";EK;"&amp;'Meldung Teilnehmer'!G56&amp;";"&amp;'Meldung Teilnehmer'!H56&amp;";PK;"&amp;'Meldung Teilnehmer'!I56&amp;";"&amp;'Meldung Teilnehmer'!J56&amp;";KGK;"&amp;'Meldung Teilnehmer'!K56&amp;";"&amp;'Meldung Teilnehmer'!L56&amp;";"&amp;'Meldung Teilnehmer'!M56&amp;";GGK;"&amp;'Meldung Teilnehmer'!N56&amp;";"&amp;'Meldung Teilnehmer'!O56&amp;";"&amp;'Meldung Teilnehmer'!P56,"")</f>
        <v/>
      </c>
    </row>
    <row r="50" spans="1:1" s="51" customFormat="1" ht="24.9" customHeight="1" x14ac:dyDescent="0.4">
      <c r="A50" s="105" t="str">
        <f>IF(NOT(ISBLANK('Meldung Teilnehmer'!B57)),'Meldung Teilnehmer'!B57&amp;";"&amp;'Meldung Teilnehmer'!C57&amp;";"&amp;'Meldung Teilnehmer'!D57&amp;";"&amp;TEXT('Meldung Teilnehmer'!E57,"JJJJ-MM-TT")&amp;";;"&amp;IF(ISBLANK('Meldung Teilnehmer'!R57),'allg. Daten'!C$7,'Meldung Teilnehmer'!R57)&amp;";EK;"&amp;'Meldung Teilnehmer'!G57&amp;";"&amp;'Meldung Teilnehmer'!H57&amp;";PK;"&amp;'Meldung Teilnehmer'!I57&amp;";"&amp;'Meldung Teilnehmer'!J57&amp;";KGK;"&amp;'Meldung Teilnehmer'!K57&amp;";"&amp;'Meldung Teilnehmer'!L57&amp;";"&amp;'Meldung Teilnehmer'!M57&amp;";GGK;"&amp;'Meldung Teilnehmer'!N57&amp;";"&amp;'Meldung Teilnehmer'!O57&amp;";"&amp;'Meldung Teilnehmer'!P57,"")</f>
        <v/>
      </c>
    </row>
    <row r="51" spans="1:1" ht="14.4" x14ac:dyDescent="0.3">
      <c r="A51" s="106" t="s">
        <v>29</v>
      </c>
    </row>
    <row r="52" spans="1:1" ht="14.4" x14ac:dyDescent="0.3">
      <c r="A52" s="106" t="s">
        <v>29</v>
      </c>
    </row>
    <row r="53" spans="1:1" ht="14.4" x14ac:dyDescent="0.3">
      <c r="A53" s="106"/>
    </row>
  </sheetData>
  <sheetProtection algorithmName="SHA-512" hashValue="qsB+HRKcQfq074G8gQgdaCce9iXquoa9JceZ8hRO5lI8+24RbecEFM9nhQ4C/k+DlzPsp5BqeDQdyxEGjcv+Cg==" saltValue="HHDlfnry2VUOuYw/vjI5Iw==" spinCount="100000" sheet="1" objects="1" scenarios="1"/>
  <phoneticPr fontId="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published="0"/>
  <dimension ref="A1:H28"/>
  <sheetViews>
    <sheetView zoomScale="86" workbookViewId="0">
      <selection activeCell="B5" sqref="B5"/>
    </sheetView>
  </sheetViews>
  <sheetFormatPr baseColWidth="10" defaultRowHeight="15" x14ac:dyDescent="0.25"/>
  <cols>
    <col min="1" max="1" width="28.08984375" style="123" customWidth="1"/>
    <col min="2" max="2" width="116.08984375" style="124" customWidth="1"/>
    <col min="3" max="3" width="11.6328125" style="110" customWidth="1"/>
    <col min="4" max="6" width="5.6328125" style="110" customWidth="1"/>
    <col min="7" max="7" width="1.90625" style="110" customWidth="1"/>
    <col min="8" max="8" width="11" style="110"/>
  </cols>
  <sheetData>
    <row r="1" spans="1:8" ht="24.9" customHeight="1" x14ac:dyDescent="0.2">
      <c r="A1" s="115" t="s">
        <v>74</v>
      </c>
      <c r="B1" s="132" t="s">
        <v>90</v>
      </c>
    </row>
    <row r="2" spans="1:8" s="109" customFormat="1" ht="15" customHeight="1" x14ac:dyDescent="0.2">
      <c r="A2" s="116"/>
      <c r="B2" s="117" t="s">
        <v>78</v>
      </c>
    </row>
    <row r="3" spans="1:8" ht="24.9" customHeight="1" x14ac:dyDescent="0.2">
      <c r="A3" s="118" t="s">
        <v>76</v>
      </c>
      <c r="B3" s="129" t="s">
        <v>91</v>
      </c>
      <c r="C3" s="127" t="str">
        <f>TEXT(B3,"TT.MM.JJJJ")</f>
        <v>01.05.2026</v>
      </c>
      <c r="D3" s="126" t="str">
        <f>LEFT(C3,FIND(".",C3)-1)</f>
        <v>01</v>
      </c>
      <c r="E3" s="126" t="str">
        <f>MID(C3,FIND(".",C3)+1,FIND(".",C3,FIND(".",C3)+1)-FIND(".",C3)-1)</f>
        <v>05</v>
      </c>
      <c r="F3" s="126" t="str">
        <f>RIGHT(C3,FIND(".",C3)+1)</f>
        <v>2026</v>
      </c>
      <c r="G3" s="110">
        <f ca="1">IF(OR(B3="DD.MM.YYYY",B3=""),0,IF(B3&lt;TODAY(),1,0))</f>
        <v>0</v>
      </c>
      <c r="H3" s="133" t="str">
        <f ca="1">IF(G3=1,"Das Datum liegt in der Vergangenheit!","")</f>
        <v/>
      </c>
    </row>
    <row r="4" spans="1:8" s="110" customFormat="1" ht="15" customHeight="1" x14ac:dyDescent="0.2">
      <c r="A4" s="119"/>
      <c r="B4" s="120" t="s">
        <v>77</v>
      </c>
      <c r="C4" s="128"/>
      <c r="D4" s="108"/>
    </row>
    <row r="5" spans="1:8" ht="24.9" customHeight="1" x14ac:dyDescent="0.2">
      <c r="A5" s="115" t="s">
        <v>75</v>
      </c>
      <c r="B5" s="129" t="s">
        <v>92</v>
      </c>
      <c r="C5" s="127" t="str">
        <f>IF(B5&lt;&gt;"",TEXT(B5,"TT.MM.JJJJ"),"DD.MM.YYYY")</f>
        <v>03.05.2026</v>
      </c>
      <c r="D5" s="126" t="str">
        <f>LEFT(C5,FIND(".",C5)-1)</f>
        <v>03</v>
      </c>
      <c r="E5" s="126" t="str">
        <f>MID(C5,FIND(".",C5)+1,FIND(".",C5,FIND(".",C5)+1)-FIND(".",C5)-1)</f>
        <v>05</v>
      </c>
      <c r="F5" s="126" t="str">
        <f>RIGHT(C5,FIND(".",C5)+1)</f>
        <v>2026</v>
      </c>
      <c r="G5" s="110">
        <f ca="1">IF(OR(B5="DD.MM.YYYY",B5=""),0,IF(B5&lt;TODAY(),1,IF(B5&lt;B$3,2,0)))</f>
        <v>0</v>
      </c>
      <c r="H5" s="133" t="str">
        <f ca="1">IF(G5=1,"Das Datum liegt in der Vergangenheit!",IF(G5=2,"Das Datum liegt vor dem Startdatum!",""))</f>
        <v/>
      </c>
    </row>
    <row r="6" spans="1:8" s="110" customFormat="1" ht="24.9" customHeight="1" x14ac:dyDescent="0.2">
      <c r="A6" s="121" t="s">
        <v>83</v>
      </c>
      <c r="B6" s="115" t="str">
        <f>C6</f>
        <v>01. - 03.05.2026</v>
      </c>
      <c r="C6" s="110" t="str">
        <f>IF(F3=F5,IF(E3=E5,IF((D3=D5),C3,D3&amp;". - "&amp;C5),D3&amp;"."&amp;E3&amp;". - "&amp;C5),C3&amp;" - "&amp;C5)</f>
        <v>01. - 03.05.2026</v>
      </c>
    </row>
    <row r="7" spans="1:8" s="110" customFormat="1" ht="15" customHeight="1" x14ac:dyDescent="0.2">
      <c r="A7" s="121"/>
      <c r="B7" s="117" t="s">
        <v>84</v>
      </c>
    </row>
    <row r="8" spans="1:8" s="110" customFormat="1" ht="15" customHeight="1" x14ac:dyDescent="0.2">
      <c r="A8" s="121"/>
      <c r="B8" s="122"/>
    </row>
    <row r="9" spans="1:8" s="110" customFormat="1" ht="24.9" customHeight="1" x14ac:dyDescent="0.2">
      <c r="A9" s="115" t="s">
        <v>88</v>
      </c>
      <c r="B9" s="122"/>
    </row>
    <row r="10" spans="1:8" s="110" customFormat="1" ht="94.2" customHeight="1" x14ac:dyDescent="0.2">
      <c r="A10" s="115" t="s">
        <v>80</v>
      </c>
      <c r="B10" s="185" t="s">
        <v>98</v>
      </c>
    </row>
    <row r="11" spans="1:8" s="110" customFormat="1" ht="24.9" customHeight="1" x14ac:dyDescent="0.2">
      <c r="A11" s="115" t="s">
        <v>81</v>
      </c>
      <c r="B11" s="129" t="s">
        <v>93</v>
      </c>
      <c r="G11" s="110">
        <f ca="1">IF(OR(B11="DD.MM.YYYY",B11=""),0,IF(B11&lt;TODAY(),1,IF(B11&gt;B$3,3,0)))</f>
        <v>3</v>
      </c>
      <c r="H11" s="133" t="str">
        <f ca="1">IF(G11=1,"Das Datum liegt in der Vergangenheit!",IF(G11=3,"Das Datum liegt nach dem Startdatum!",""))</f>
        <v>Das Datum liegt nach dem Startdatum!</v>
      </c>
    </row>
    <row r="12" spans="1:8" s="110" customFormat="1" ht="24.9" customHeight="1" x14ac:dyDescent="0.2">
      <c r="A12" s="115" t="s">
        <v>82</v>
      </c>
      <c r="B12" s="184" t="s">
        <v>94</v>
      </c>
    </row>
    <row r="13" spans="1:8" s="110" customFormat="1" ht="24.9" customHeight="1" x14ac:dyDescent="0.2">
      <c r="A13" s="115" t="s">
        <v>85</v>
      </c>
      <c r="B13" s="131" t="s">
        <v>86</v>
      </c>
    </row>
    <row r="14" spans="1:8" ht="15" customHeight="1" x14ac:dyDescent="0.25">
      <c r="B14" s="117" t="s">
        <v>87</v>
      </c>
    </row>
    <row r="15" spans="1:8" ht="15" customHeight="1" x14ac:dyDescent="0.25"/>
    <row r="16" spans="1:8" s="110" customFormat="1" ht="24.9" customHeight="1" x14ac:dyDescent="0.2">
      <c r="A16" s="115" t="s">
        <v>89</v>
      </c>
      <c r="B16" s="122"/>
    </row>
    <row r="17" spans="1:8" ht="24.9" customHeight="1" x14ac:dyDescent="0.2">
      <c r="A17" s="111" t="s">
        <v>22</v>
      </c>
      <c r="B17" s="130" t="s">
        <v>95</v>
      </c>
    </row>
    <row r="18" spans="1:8" ht="24.9" customHeight="1" x14ac:dyDescent="0.2">
      <c r="A18" s="112" t="s">
        <v>16</v>
      </c>
      <c r="B18" s="130" t="s">
        <v>96</v>
      </c>
    </row>
    <row r="19" spans="1:8" ht="24.9" customHeight="1" x14ac:dyDescent="0.2">
      <c r="A19" s="112" t="s">
        <v>17</v>
      </c>
      <c r="B19" s="130" t="s">
        <v>97</v>
      </c>
    </row>
    <row r="20" spans="1:8" ht="24.9" customHeight="1" x14ac:dyDescent="0.2">
      <c r="A20" s="112" t="s">
        <v>18</v>
      </c>
      <c r="B20" s="130" t="s">
        <v>99</v>
      </c>
    </row>
    <row r="21" spans="1:8" ht="24.9" customHeight="1" x14ac:dyDescent="0.2">
      <c r="A21" s="112" t="s">
        <v>23</v>
      </c>
      <c r="B21" s="130" t="s">
        <v>100</v>
      </c>
    </row>
    <row r="22" spans="1:8" ht="24.9" customHeight="1" x14ac:dyDescent="0.2">
      <c r="A22" s="112" t="s">
        <v>79</v>
      </c>
      <c r="B22" s="129" t="s">
        <v>93</v>
      </c>
      <c r="G22" s="110">
        <f ca="1">IF(OR(B22="DD.MM.YYYY",B22=""),0,IF(B22&lt;TODAY(),1,IF(B22&gt;B$3,3,0)))</f>
        <v>3</v>
      </c>
      <c r="H22" s="133" t="str">
        <f ca="1">IF(G22=1,"Das Datum liegt in der Vergangenheit!",IF(G22=3,"Das Datum liegt nach dem Startdatum!",""))</f>
        <v>Das Datum liegt nach dem Startdatum!</v>
      </c>
    </row>
    <row r="23" spans="1:8" ht="24.9" customHeight="1" x14ac:dyDescent="0.25"/>
    <row r="24" spans="1:8" ht="24.9" customHeight="1" x14ac:dyDescent="0.25"/>
    <row r="25" spans="1:8" ht="24.9" customHeight="1" x14ac:dyDescent="0.25"/>
    <row r="28" spans="1:8" x14ac:dyDescent="0.25">
      <c r="B28" s="135"/>
    </row>
  </sheetData>
  <sheetProtection algorithmName="SHA-512" hashValue="n2ZzukBtWP/6pu2RKPB07at1sNL8OTvNiTHt3KDa5F2MceQkSg1SEp0OqGahbvZHPq+QhdvVE77XVFXSPp3Nqw==" saltValue="J/3GUDB/OkA6W8sYYdX/8A==" spinCount="100000" sheet="1" objects="1" scenarios="1"/>
  <conditionalFormatting sqref="B1">
    <cfRule type="expression" dxfId="10" priority="4">
      <formula>OR($B$1="Meisterschaft im Einrad Freestyle",$B$1="")</formula>
    </cfRule>
  </conditionalFormatting>
  <conditionalFormatting sqref="B3 B5 B11 B22">
    <cfRule type="expression" dxfId="9" priority="3">
      <formula>$G3&gt;0</formula>
    </cfRule>
    <cfRule type="expression" dxfId="8" priority="6">
      <formula>OR($B3="DD.MM.YYYY",$B3="")</formula>
    </cfRule>
  </conditionalFormatting>
  <conditionalFormatting sqref="B10">
    <cfRule type="expression" dxfId="7" priority="8">
      <formula>OR($B$10="XX,- Euro / Teilnehmer / Disziplin (maximal 45,- Euro)",$B$10="")</formula>
    </cfRule>
  </conditionalFormatting>
  <conditionalFormatting sqref="B12">
    <cfRule type="expression" dxfId="6" priority="2">
      <formula>OR($B$12="MELDEADRESSE",$B$12="")</formula>
    </cfRule>
  </conditionalFormatting>
  <conditionalFormatting sqref="B13">
    <cfRule type="expression" dxfId="5" priority="1">
      <formula>OR($B$13="BETREFF",$B$13="")</formula>
    </cfRule>
  </conditionalFormatting>
  <conditionalFormatting sqref="B17">
    <cfRule type="expression" dxfId="4" priority="10">
      <formula>OR($B$17="VEREIN",$B$17="")</formula>
    </cfRule>
  </conditionalFormatting>
  <conditionalFormatting sqref="B18">
    <cfRule type="expression" dxfId="3" priority="11">
      <formula>OR($B$18="IBAN",$B$18="")</formula>
    </cfRule>
  </conditionalFormatting>
  <conditionalFormatting sqref="B19">
    <cfRule type="expression" dxfId="2" priority="12">
      <formula>OR($B$19="BIC",$B$19="")</formula>
    </cfRule>
  </conditionalFormatting>
  <conditionalFormatting sqref="B20">
    <cfRule type="expression" dxfId="1" priority="13">
      <formula>OR($B$20="BANK",$B$20="")</formula>
    </cfRule>
  </conditionalFormatting>
  <conditionalFormatting sqref="B21">
    <cfRule type="expression" dxfId="0" priority="14">
      <formula>OR($B$21="VERWENDUNGSZWECK",$B$21="")</formula>
    </cfRule>
  </conditionalFormatting>
  <hyperlinks>
    <hyperlink ref="B12" r:id="rId1" xr:uid="{995D81FC-0BE4-4304-9720-DB424E46529E}"/>
  </hyperlink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allg. Daten</vt:lpstr>
      <vt:lpstr>Meldung Teilnehmer</vt:lpstr>
      <vt:lpstr>Meldung Jury</vt:lpstr>
      <vt:lpstr>Zusammenfassung</vt:lpstr>
      <vt:lpstr>Intern Datenübernahme CSV</vt:lpstr>
      <vt:lpstr>Intern Wettkampfdaten</vt:lpstr>
      <vt:lpstr>'Meldung Jury'!Druckbereich</vt:lpstr>
      <vt:lpstr>'Meldung Teilnehmer'!Druckbereich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</dc:creator>
  <cp:lastModifiedBy>Lisa Schubert</cp:lastModifiedBy>
  <dcterms:created xsi:type="dcterms:W3CDTF">2023-02-25T14:13:18Z</dcterms:created>
  <dcterms:modified xsi:type="dcterms:W3CDTF">2026-03-04T19:37:41Z</dcterms:modified>
</cp:coreProperties>
</file>