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ate1904="1" defaultThemeVersion="202300"/>
  <mc:AlternateContent xmlns:mc="http://schemas.openxmlformats.org/markup-compatibility/2006">
    <mc:Choice Requires="x15">
      <x15ac:absPath xmlns:x15ac="http://schemas.microsoft.com/office/spreadsheetml/2010/11/ac" url="C:\Users\lisas\Documents\Einrad\EVB Vorstand\Meisterschaften\2026 Zwergerl\"/>
    </mc:Choice>
  </mc:AlternateContent>
  <xr:revisionPtr revIDLastSave="0" documentId="13_ncr:1_{8A7B5946-1CF8-44F4-A05F-4CB57024DB0E}" xr6:coauthVersionLast="47" xr6:coauthVersionMax="47" xr10:uidLastSave="{00000000-0000-0000-0000-000000000000}"/>
  <bookViews>
    <workbookView xWindow="0" yWindow="0" windowWidth="11520" windowHeight="12360" tabRatio="751" firstSheet="3" activeTab="4" xr2:uid="{00000000-000D-0000-FFFF-FFFF00000000}"/>
  </bookViews>
  <sheets>
    <sheet name="allg__Daten" sheetId="1" r:id="rId1"/>
    <sheet name="Meldung_Teilnehmer" sheetId="2" r:id="rId2"/>
    <sheet name="Meldung_Übernachtung" sheetId="3" r:id="rId3"/>
    <sheet name="Meldung_Jury" sheetId="4" r:id="rId4"/>
    <sheet name="Zusammenfassung" sheetId="5" r:id="rId5"/>
    <sheet name="Intern_Datenübernahme_CSV" sheetId="6" state="hidden" r:id="rId6"/>
    <sheet name="Intern_Wettkampfdaten" sheetId="7" state="hidden" r:id="rId7"/>
  </sheets>
  <definedNames>
    <definedName name="Print_Area" localSheetId="3">Meldung_Jury!$A$1:$X$28</definedName>
    <definedName name="Print_Area" localSheetId="1">Meldung_Teilnehmer!$A$1:$V$57</definedName>
    <definedName name="Print_Area" localSheetId="2">Meldung_Übernachtung!$A$1:$G$57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ExcelA1"/>
    </ext>
  </extLst>
</workbook>
</file>

<file path=xl/calcChain.xml><?xml version="1.0" encoding="utf-8"?>
<calcChain xmlns="http://schemas.openxmlformats.org/spreadsheetml/2006/main">
  <c r="C18" i="1" l="1"/>
  <c r="G22" i="7"/>
  <c r="H22" i="7" s="1"/>
  <c r="G11" i="7"/>
  <c r="H11" i="7" s="1"/>
  <c r="G5" i="7"/>
  <c r="H5" i="7" s="1"/>
  <c r="C5" i="7"/>
  <c r="F5" i="7" s="1"/>
  <c r="G3" i="7"/>
  <c r="H3" i="7" s="1"/>
  <c r="C3" i="7"/>
  <c r="D3" i="7" s="1"/>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3" i="6"/>
  <c r="A2" i="6"/>
  <c r="A1" i="6"/>
  <c r="B29" i="5"/>
  <c r="C27" i="5"/>
  <c r="C25" i="5"/>
  <c r="C24" i="5"/>
  <c r="C23" i="5"/>
  <c r="C22" i="5"/>
  <c r="B17" i="5"/>
  <c r="C12" i="5"/>
  <c r="C11" i="5"/>
  <c r="C10" i="5"/>
  <c r="C9" i="5"/>
  <c r="C8" i="5"/>
  <c r="C7" i="5"/>
  <c r="A2" i="5"/>
  <c r="AA39" i="4"/>
  <c r="F39" i="4"/>
  <c r="A39" i="4"/>
  <c r="Y39" i="4" s="1"/>
  <c r="AA38" i="4"/>
  <c r="F38" i="4"/>
  <c r="A38" i="4"/>
  <c r="Y38" i="4" s="1"/>
  <c r="AA37" i="4"/>
  <c r="F37" i="4"/>
  <c r="A37" i="4"/>
  <c r="Y37" i="4" s="1"/>
  <c r="AA36" i="4"/>
  <c r="F36" i="4"/>
  <c r="A36" i="4"/>
  <c r="Y36" i="4" s="1"/>
  <c r="AA35" i="4"/>
  <c r="F35" i="4"/>
  <c r="A35" i="4"/>
  <c r="Y35" i="4" s="1"/>
  <c r="AA34" i="4"/>
  <c r="F34" i="4"/>
  <c r="A34" i="4"/>
  <c r="Y34" i="4" s="1"/>
  <c r="AA33" i="4"/>
  <c r="F33" i="4"/>
  <c r="A33" i="4"/>
  <c r="Y33" i="4" s="1"/>
  <c r="AA32" i="4"/>
  <c r="F32" i="4"/>
  <c r="A32" i="4"/>
  <c r="Y32" i="4" s="1"/>
  <c r="AA31" i="4"/>
  <c r="F31" i="4"/>
  <c r="A31" i="4"/>
  <c r="Y31" i="4" s="1"/>
  <c r="AA30" i="4"/>
  <c r="F30" i="4"/>
  <c r="A30" i="4"/>
  <c r="Y30" i="4" s="1"/>
  <c r="AA29" i="4"/>
  <c r="F29" i="4"/>
  <c r="A29" i="4"/>
  <c r="Y29" i="4" s="1"/>
  <c r="AA28" i="4"/>
  <c r="F28" i="4"/>
  <c r="A28" i="4"/>
  <c r="Y28" i="4" s="1"/>
  <c r="AA27" i="4"/>
  <c r="F27" i="4"/>
  <c r="A27" i="4"/>
  <c r="Y27" i="4" s="1"/>
  <c r="AA26" i="4"/>
  <c r="F26" i="4"/>
  <c r="A26" i="4"/>
  <c r="Y26" i="4" s="1"/>
  <c r="AA25" i="4"/>
  <c r="F25" i="4"/>
  <c r="A25" i="4"/>
  <c r="Y25" i="4" s="1"/>
  <c r="AA24" i="4"/>
  <c r="F24" i="4"/>
  <c r="A24" i="4"/>
  <c r="Y24" i="4" s="1"/>
  <c r="AA23" i="4"/>
  <c r="F23" i="4"/>
  <c r="A23" i="4"/>
  <c r="Y23" i="4" s="1"/>
  <c r="AA22" i="4"/>
  <c r="F22" i="4"/>
  <c r="A22" i="4"/>
  <c r="Y22" i="4" s="1"/>
  <c r="AA21" i="4"/>
  <c r="F21" i="4"/>
  <c r="A21" i="4"/>
  <c r="Y21" i="4" s="1"/>
  <c r="AA20" i="4"/>
  <c r="F20" i="4"/>
  <c r="A20" i="4"/>
  <c r="Y20" i="4" s="1"/>
  <c r="AA19" i="4"/>
  <c r="F19" i="4"/>
  <c r="A19" i="4"/>
  <c r="Y19" i="4" s="1"/>
  <c r="AA18" i="4"/>
  <c r="F18" i="4"/>
  <c r="A18" i="4"/>
  <c r="Y18" i="4" s="1"/>
  <c r="AA17" i="4"/>
  <c r="F17" i="4"/>
  <c r="A17" i="4"/>
  <c r="Y17" i="4" s="1"/>
  <c r="AA16" i="4"/>
  <c r="F16" i="4"/>
  <c r="A16" i="4"/>
  <c r="Y16" i="4" s="1"/>
  <c r="AA15" i="4"/>
  <c r="F15" i="4"/>
  <c r="A15" i="4"/>
  <c r="Y15" i="4" s="1"/>
  <c r="AA14" i="4"/>
  <c r="F14" i="4"/>
  <c r="A14" i="4"/>
  <c r="Y14" i="4" s="1"/>
  <c r="AA13" i="4"/>
  <c r="F13" i="4"/>
  <c r="A13" i="4"/>
  <c r="Y13" i="4" s="1"/>
  <c r="AA12" i="4"/>
  <c r="F12" i="4"/>
  <c r="A12" i="4"/>
  <c r="Y12" i="4" s="1"/>
  <c r="AA11" i="4"/>
  <c r="F11" i="4"/>
  <c r="A11" i="4"/>
  <c r="Y11" i="4" s="1"/>
  <c r="AA10" i="4"/>
  <c r="F10" i="4"/>
  <c r="F9" i="4"/>
  <c r="A2" i="4"/>
  <c r="H59" i="3"/>
  <c r="I57" i="3"/>
  <c r="F57" i="3"/>
  <c r="A57" i="3"/>
  <c r="I56" i="3"/>
  <c r="F56" i="3"/>
  <c r="A56" i="3"/>
  <c r="I55" i="3"/>
  <c r="F55" i="3"/>
  <c r="A55" i="3"/>
  <c r="I54" i="3"/>
  <c r="F54" i="3"/>
  <c r="A54" i="3"/>
  <c r="I53" i="3"/>
  <c r="F53" i="3"/>
  <c r="A53" i="3"/>
  <c r="I52" i="3"/>
  <c r="F52" i="3"/>
  <c r="A52" i="3"/>
  <c r="I51" i="3"/>
  <c r="F51" i="3"/>
  <c r="A51" i="3"/>
  <c r="I50" i="3"/>
  <c r="F50" i="3"/>
  <c r="A50" i="3"/>
  <c r="I49" i="3"/>
  <c r="F49" i="3"/>
  <c r="A49" i="3"/>
  <c r="I48" i="3"/>
  <c r="F48" i="3"/>
  <c r="A48" i="3"/>
  <c r="I47" i="3"/>
  <c r="F47" i="3"/>
  <c r="A47" i="3"/>
  <c r="I46" i="3"/>
  <c r="F46" i="3"/>
  <c r="A46" i="3"/>
  <c r="I45" i="3"/>
  <c r="F45" i="3"/>
  <c r="A45" i="3"/>
  <c r="I44" i="3"/>
  <c r="F44" i="3"/>
  <c r="A44" i="3"/>
  <c r="I43" i="3"/>
  <c r="F43" i="3"/>
  <c r="A43" i="3"/>
  <c r="I42" i="3"/>
  <c r="F42" i="3"/>
  <c r="A42" i="3"/>
  <c r="I41" i="3"/>
  <c r="F41" i="3"/>
  <c r="A41" i="3"/>
  <c r="I40" i="3"/>
  <c r="F40" i="3"/>
  <c r="A40" i="3"/>
  <c r="I39" i="3"/>
  <c r="F39" i="3"/>
  <c r="A39" i="3"/>
  <c r="I38" i="3"/>
  <c r="F38" i="3"/>
  <c r="A38" i="3"/>
  <c r="I37" i="3"/>
  <c r="F37" i="3"/>
  <c r="A37" i="3"/>
  <c r="I36" i="3"/>
  <c r="F36" i="3"/>
  <c r="A36" i="3"/>
  <c r="I35" i="3"/>
  <c r="F35" i="3"/>
  <c r="A35" i="3"/>
  <c r="I34" i="3"/>
  <c r="F34" i="3"/>
  <c r="A34" i="3"/>
  <c r="I33" i="3"/>
  <c r="F33" i="3"/>
  <c r="A33" i="3"/>
  <c r="I32" i="3"/>
  <c r="F32" i="3"/>
  <c r="A32" i="3"/>
  <c r="I31" i="3"/>
  <c r="F31" i="3"/>
  <c r="A31" i="3"/>
  <c r="I30" i="3"/>
  <c r="F30" i="3"/>
  <c r="A30" i="3"/>
  <c r="I29" i="3"/>
  <c r="F29" i="3"/>
  <c r="A29" i="3"/>
  <c r="I28" i="3"/>
  <c r="F28" i="3"/>
  <c r="A28" i="3"/>
  <c r="I27" i="3"/>
  <c r="F27" i="3"/>
  <c r="A27" i="3"/>
  <c r="I26" i="3"/>
  <c r="F26" i="3"/>
  <c r="A26" i="3"/>
  <c r="I25" i="3"/>
  <c r="F25" i="3"/>
  <c r="A25" i="3"/>
  <c r="I24" i="3"/>
  <c r="F24" i="3"/>
  <c r="A24" i="3"/>
  <c r="I23" i="3"/>
  <c r="F23" i="3"/>
  <c r="A23" i="3"/>
  <c r="I22" i="3"/>
  <c r="F22" i="3"/>
  <c r="A22" i="3"/>
  <c r="I21" i="3"/>
  <c r="F21" i="3"/>
  <c r="A21" i="3"/>
  <c r="I20" i="3"/>
  <c r="F20" i="3"/>
  <c r="A20" i="3"/>
  <c r="I19" i="3"/>
  <c r="F19" i="3"/>
  <c r="A19" i="3"/>
  <c r="I18" i="3"/>
  <c r="F18" i="3"/>
  <c r="A18" i="3"/>
  <c r="I17" i="3"/>
  <c r="F17" i="3"/>
  <c r="A17" i="3"/>
  <c r="I16" i="3"/>
  <c r="F16" i="3"/>
  <c r="A16" i="3"/>
  <c r="I15" i="3"/>
  <c r="F15" i="3"/>
  <c r="A15" i="3"/>
  <c r="I14" i="3"/>
  <c r="F14" i="3"/>
  <c r="A14" i="3"/>
  <c r="I13" i="3"/>
  <c r="F13" i="3"/>
  <c r="A13" i="3"/>
  <c r="I12" i="3"/>
  <c r="F12" i="3"/>
  <c r="A12" i="3"/>
  <c r="I11" i="3"/>
  <c r="F11" i="3"/>
  <c r="A11" i="3"/>
  <c r="I10" i="3"/>
  <c r="F10" i="3"/>
  <c r="A10" i="3"/>
  <c r="I9" i="3"/>
  <c r="F9" i="3"/>
  <c r="A9" i="3"/>
  <c r="I8" i="3"/>
  <c r="F8" i="3"/>
  <c r="A8" i="3"/>
  <c r="F7" i="3"/>
  <c r="A2" i="3"/>
  <c r="Q59" i="2" a="1"/>
  <c r="Q59" i="2" s="1"/>
  <c r="N59" i="2" a="1"/>
  <c r="N59" i="2" s="1"/>
  <c r="L59" i="2"/>
  <c r="J59" i="2"/>
  <c r="Y57" i="2"/>
  <c r="X57" i="2"/>
  <c r="W57" i="2"/>
  <c r="T57" i="2"/>
  <c r="F57" i="2"/>
  <c r="A57" i="2"/>
  <c r="Y56" i="2"/>
  <c r="X56" i="2"/>
  <c r="W56" i="2"/>
  <c r="T56" i="2"/>
  <c r="F56" i="2"/>
  <c r="A56" i="2"/>
  <c r="Y55" i="2"/>
  <c r="X55" i="2"/>
  <c r="W55" i="2"/>
  <c r="T55" i="2"/>
  <c r="F55" i="2"/>
  <c r="A55" i="2"/>
  <c r="Y54" i="2"/>
  <c r="X54" i="2"/>
  <c r="W54" i="2"/>
  <c r="T54" i="2"/>
  <c r="F54" i="2"/>
  <c r="A54" i="2"/>
  <c r="Y53" i="2"/>
  <c r="X53" i="2"/>
  <c r="W53" i="2"/>
  <c r="T53" i="2"/>
  <c r="F53" i="2"/>
  <c r="A53" i="2"/>
  <c r="Y52" i="2"/>
  <c r="X52" i="2"/>
  <c r="W52" i="2"/>
  <c r="T52" i="2"/>
  <c r="F52" i="2"/>
  <c r="A52" i="2"/>
  <c r="Y51" i="2"/>
  <c r="X51" i="2"/>
  <c r="W51" i="2"/>
  <c r="T51" i="2"/>
  <c r="F51" i="2"/>
  <c r="A51" i="2"/>
  <c r="Y50" i="2"/>
  <c r="X50" i="2"/>
  <c r="W50" i="2"/>
  <c r="T50" i="2"/>
  <c r="F50" i="2"/>
  <c r="A50" i="2"/>
  <c r="Y49" i="2"/>
  <c r="X49" i="2"/>
  <c r="W49" i="2"/>
  <c r="T49" i="2"/>
  <c r="F49" i="2"/>
  <c r="A49" i="2"/>
  <c r="Y48" i="2"/>
  <c r="X48" i="2"/>
  <c r="W48" i="2"/>
  <c r="T48" i="2"/>
  <c r="F48" i="2"/>
  <c r="A48" i="2"/>
  <c r="Y47" i="2"/>
  <c r="X47" i="2"/>
  <c r="W47" i="2"/>
  <c r="T47" i="2"/>
  <c r="F47" i="2"/>
  <c r="A47" i="2"/>
  <c r="Y46" i="2"/>
  <c r="X46" i="2"/>
  <c r="W46" i="2"/>
  <c r="T46" i="2"/>
  <c r="F46" i="2"/>
  <c r="A46" i="2"/>
  <c r="Y45" i="2"/>
  <c r="X45" i="2"/>
  <c r="W45" i="2"/>
  <c r="T45" i="2"/>
  <c r="F45" i="2"/>
  <c r="A45" i="2"/>
  <c r="Y44" i="2"/>
  <c r="X44" i="2"/>
  <c r="W44" i="2"/>
  <c r="T44" i="2"/>
  <c r="F44" i="2"/>
  <c r="A44" i="2"/>
  <c r="Y43" i="2"/>
  <c r="X43" i="2"/>
  <c r="W43" i="2"/>
  <c r="T43" i="2"/>
  <c r="F43" i="2"/>
  <c r="A43" i="2"/>
  <c r="Y42" i="2"/>
  <c r="X42" i="2"/>
  <c r="W42" i="2"/>
  <c r="T42" i="2"/>
  <c r="F42" i="2"/>
  <c r="A42" i="2"/>
  <c r="Y41" i="2"/>
  <c r="X41" i="2"/>
  <c r="W41" i="2"/>
  <c r="T41" i="2"/>
  <c r="F41" i="2"/>
  <c r="A41" i="2"/>
  <c r="Y40" i="2"/>
  <c r="X40" i="2"/>
  <c r="W40" i="2"/>
  <c r="T40" i="2"/>
  <c r="F40" i="2"/>
  <c r="A40" i="2"/>
  <c r="Y39" i="2"/>
  <c r="X39" i="2"/>
  <c r="W39" i="2"/>
  <c r="T39" i="2"/>
  <c r="F39" i="2"/>
  <c r="A39" i="2"/>
  <c r="Y38" i="2"/>
  <c r="X38" i="2"/>
  <c r="W38" i="2"/>
  <c r="T38" i="2"/>
  <c r="F38" i="2"/>
  <c r="A38" i="2"/>
  <c r="Y37" i="2"/>
  <c r="X37" i="2"/>
  <c r="W37" i="2"/>
  <c r="T37" i="2"/>
  <c r="F37" i="2"/>
  <c r="A37" i="2"/>
  <c r="Y36" i="2"/>
  <c r="X36" i="2"/>
  <c r="W36" i="2"/>
  <c r="T36" i="2"/>
  <c r="F36" i="2"/>
  <c r="A36" i="2"/>
  <c r="Y35" i="2"/>
  <c r="X35" i="2"/>
  <c r="W35" i="2"/>
  <c r="T35" i="2"/>
  <c r="F35" i="2"/>
  <c r="A35" i="2"/>
  <c r="Y34" i="2"/>
  <c r="X34" i="2"/>
  <c r="W34" i="2"/>
  <c r="T34" i="2"/>
  <c r="F34" i="2"/>
  <c r="A34" i="2"/>
  <c r="Y33" i="2"/>
  <c r="X33" i="2"/>
  <c r="W33" i="2"/>
  <c r="T33" i="2"/>
  <c r="F33" i="2"/>
  <c r="A33" i="2"/>
  <c r="Y32" i="2"/>
  <c r="X32" i="2"/>
  <c r="W32" i="2"/>
  <c r="T32" i="2"/>
  <c r="F32" i="2"/>
  <c r="A32" i="2"/>
  <c r="Y31" i="2"/>
  <c r="X31" i="2"/>
  <c r="W31" i="2"/>
  <c r="T31" i="2"/>
  <c r="F31" i="2"/>
  <c r="A31" i="2"/>
  <c r="Y30" i="2"/>
  <c r="X30" i="2"/>
  <c r="W30" i="2"/>
  <c r="T30" i="2"/>
  <c r="F30" i="2"/>
  <c r="A30" i="2"/>
  <c r="Y29" i="2"/>
  <c r="X29" i="2"/>
  <c r="W29" i="2"/>
  <c r="T29" i="2"/>
  <c r="F29" i="2"/>
  <c r="A29" i="2"/>
  <c r="Y28" i="2"/>
  <c r="X28" i="2"/>
  <c r="W28" i="2"/>
  <c r="T28" i="2"/>
  <c r="F28" i="2"/>
  <c r="A28" i="2"/>
  <c r="Y27" i="2"/>
  <c r="X27" i="2"/>
  <c r="W27" i="2"/>
  <c r="T27" i="2"/>
  <c r="F27" i="2"/>
  <c r="A27" i="2"/>
  <c r="Y26" i="2"/>
  <c r="X26" i="2"/>
  <c r="W26" i="2"/>
  <c r="T26" i="2"/>
  <c r="F26" i="2"/>
  <c r="A26" i="2"/>
  <c r="Y25" i="2"/>
  <c r="X25" i="2"/>
  <c r="W25" i="2"/>
  <c r="T25" i="2"/>
  <c r="F25" i="2"/>
  <c r="A25" i="2"/>
  <c r="Y24" i="2"/>
  <c r="X24" i="2"/>
  <c r="W24" i="2"/>
  <c r="T24" i="2"/>
  <c r="F24" i="2"/>
  <c r="A24" i="2"/>
  <c r="Y23" i="2"/>
  <c r="X23" i="2"/>
  <c r="W23" i="2"/>
  <c r="T23" i="2"/>
  <c r="F23" i="2"/>
  <c r="A23" i="2"/>
  <c r="Y22" i="2"/>
  <c r="X22" i="2"/>
  <c r="W22" i="2"/>
  <c r="T22" i="2"/>
  <c r="F22" i="2"/>
  <c r="A22" i="2"/>
  <c r="Y21" i="2"/>
  <c r="X21" i="2"/>
  <c r="W21" i="2"/>
  <c r="T21" i="2"/>
  <c r="F21" i="2"/>
  <c r="A21" i="2"/>
  <c r="Y20" i="2"/>
  <c r="X20" i="2"/>
  <c r="W20" i="2"/>
  <c r="T20" i="2"/>
  <c r="F20" i="2"/>
  <c r="A20" i="2"/>
  <c r="Y19" i="2"/>
  <c r="X19" i="2"/>
  <c r="W19" i="2"/>
  <c r="T19" i="2"/>
  <c r="F19" i="2"/>
  <c r="A19" i="2"/>
  <c r="Y18" i="2"/>
  <c r="X18" i="2"/>
  <c r="W18" i="2"/>
  <c r="T18" i="2"/>
  <c r="F18" i="2"/>
  <c r="A18" i="2"/>
  <c r="Y17" i="2"/>
  <c r="X17" i="2"/>
  <c r="W17" i="2"/>
  <c r="T17" i="2"/>
  <c r="F17" i="2"/>
  <c r="A17" i="2"/>
  <c r="Y16" i="2"/>
  <c r="X16" i="2"/>
  <c r="W16" i="2"/>
  <c r="T16" i="2"/>
  <c r="F16" i="2"/>
  <c r="A16" i="2"/>
  <c r="Y15" i="2"/>
  <c r="X15" i="2"/>
  <c r="W15" i="2"/>
  <c r="T15" i="2"/>
  <c r="F15" i="2"/>
  <c r="A15" i="2"/>
  <c r="Y14" i="2"/>
  <c r="X14" i="2"/>
  <c r="W14" i="2"/>
  <c r="T14" i="2"/>
  <c r="F14" i="2"/>
  <c r="A14" i="2"/>
  <c r="Y13" i="2"/>
  <c r="X13" i="2"/>
  <c r="W13" i="2"/>
  <c r="T13" i="2"/>
  <c r="F13" i="2"/>
  <c r="A13" i="2"/>
  <c r="Y12" i="2"/>
  <c r="X12" i="2"/>
  <c r="W12" i="2"/>
  <c r="T12" i="2"/>
  <c r="F12" i="2"/>
  <c r="A12" i="2"/>
  <c r="Y11" i="2"/>
  <c r="X11" i="2"/>
  <c r="W11" i="2"/>
  <c r="T11" i="2"/>
  <c r="F11" i="2"/>
  <c r="A11" i="2"/>
  <c r="Y10" i="2"/>
  <c r="X10" i="2"/>
  <c r="W10" i="2"/>
  <c r="T10" i="2"/>
  <c r="F10" i="2"/>
  <c r="A10" i="2"/>
  <c r="Y9" i="2"/>
  <c r="X9" i="2"/>
  <c r="W9" i="2"/>
  <c r="T9" i="2"/>
  <c r="F9" i="2"/>
  <c r="A9" i="2"/>
  <c r="Y8" i="2"/>
  <c r="X8" i="2"/>
  <c r="W8" i="2"/>
  <c r="T8" i="2"/>
  <c r="F8" i="2"/>
  <c r="A8" i="2"/>
  <c r="F7" i="2"/>
  <c r="A2" i="2"/>
  <c r="C20" i="1"/>
  <c r="A2" i="1"/>
  <c r="C19" i="5" l="1"/>
  <c r="W59" i="2"/>
  <c r="B14" i="5" s="1"/>
  <c r="X59" i="2"/>
  <c r="E3" i="7"/>
  <c r="Y59" i="2"/>
  <c r="AA6" i="4" s="1"/>
  <c r="F3" i="7"/>
  <c r="D5" i="7"/>
  <c r="E5" i="7"/>
  <c r="C6" i="7" l="1"/>
  <c r="B6" i="7" s="1"/>
  <c r="AA8" i="4"/>
  <c r="A10" i="4" s="1"/>
  <c r="Y10" i="4" s="1"/>
  <c r="Y41" i="4" s="1"/>
  <c r="B16" i="5" s="1"/>
  <c r="AA7" i="4"/>
  <c r="A3" i="3" l="1"/>
  <c r="A3" i="2"/>
  <c r="A3" i="1"/>
  <c r="A3" i="5"/>
  <c r="A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6" authorId="0" shapeId="0" xr:uid="{00000000-0006-0000-0100-000001000000}">
      <text>
        <r>
          <rPr>
            <sz val="10"/>
            <color rgb="FF000000"/>
            <rFont val="Verdana1"/>
          </rPr>
          <t xml:space="preserve">Bitte jeweils den beiden Paarkürpartnern dieselbe Nummer geben!
</t>
        </r>
      </text>
    </comment>
    <comment ref="N6" authorId="0" shapeId="0" xr:uid="{00000000-0006-0000-0100-000002000000}">
      <text>
        <r>
          <rPr>
            <sz val="10"/>
            <color rgb="FF000000"/>
            <rFont val="Verdana1"/>
          </rPr>
          <t>Bitte bei allen Fahrern einer Gruppe (inclusive den Ersatzfahrern) dieselbe Auswahl treffen!</t>
        </r>
      </text>
    </comment>
    <comment ref="Q6" authorId="0" shapeId="0" xr:uid="{00000000-0006-0000-0100-000003000000}">
      <text>
        <r>
          <rPr>
            <sz val="10"/>
            <color rgb="FF000000"/>
            <rFont val="Verdana1"/>
          </rPr>
          <t>Bitte bei allen Fahrern einer Gruppe (inclusive den Ersatzfahrern) dieselbe Auswahl treffen!</t>
        </r>
      </text>
    </comment>
    <comment ref="U6" authorId="0" shapeId="0" xr:uid="{00000000-0006-0000-0100-000004000000}">
      <text>
        <r>
          <rPr>
            <sz val="10"/>
            <color rgb="FF000000"/>
            <rFont val="Verdana1"/>
          </rPr>
          <t>Werden im Meldeformular Teilnehmer für vereinsübergreifende Küren gemeldet, dann kann hier der abweichende Verein eingetragen werden.</t>
        </r>
      </text>
    </comment>
  </commentList>
</comments>
</file>

<file path=xl/sharedStrings.xml><?xml version="1.0" encoding="utf-8"?>
<sst xmlns="http://schemas.openxmlformats.org/spreadsheetml/2006/main" count="268" uniqueCount="114">
  <si>
    <t>Anmeldung</t>
  </si>
  <si>
    <t>Verein</t>
  </si>
  <si>
    <t>Ansprechpartner</t>
  </si>
  <si>
    <t>Straße</t>
  </si>
  <si>
    <t>Wohnort</t>
  </si>
  <si>
    <t>E-Mail Adresse</t>
  </si>
  <si>
    <t>Telefonnummer</t>
  </si>
  <si>
    <t>Meldegebühr:</t>
  </si>
  <si>
    <t>Meldeschluss:</t>
  </si>
  <si>
    <t>Meldeadresse:</t>
  </si>
  <si>
    <t>Fortlaufende Nr.</t>
  </si>
  <si>
    <t>Name</t>
  </si>
  <si>
    <t>Vorname</t>
  </si>
  <si>
    <r>
      <rPr>
        <b/>
        <sz val="11"/>
        <color rgb="FF000000"/>
        <rFont val="Arial"/>
        <family val="2"/>
      </rPr>
      <t xml:space="preserve">Geschlecht </t>
    </r>
    <r>
      <rPr>
        <sz val="11"/>
        <color rgb="FF000000"/>
        <rFont val="Arial"/>
        <family val="2"/>
      </rPr>
      <t>[m/w]</t>
    </r>
  </si>
  <si>
    <r>
      <rPr>
        <b/>
        <sz val="11"/>
        <color rgb="FF000000"/>
        <rFont val="Arial"/>
        <family val="2"/>
      </rPr>
      <t xml:space="preserve">Geburtsdatum
</t>
    </r>
    <r>
      <rPr>
        <sz val="11"/>
        <color rgb="FF000000"/>
        <rFont val="Arial"/>
        <family val="2"/>
      </rPr>
      <t>[TT.MM.JJJJ]</t>
    </r>
  </si>
  <si>
    <t>Alter (am Wettkampftag)</t>
  </si>
  <si>
    <t>Standard Skill</t>
  </si>
  <si>
    <t>Einzelkür</t>
  </si>
  <si>
    <t>Paarkür</t>
  </si>
  <si>
    <t>Kleingruppe</t>
  </si>
  <si>
    <t>Großgruppe</t>
  </si>
  <si>
    <t>Startgebühr</t>
  </si>
  <si>
    <t>Startgebühr
über abweichenden Verein</t>
  </si>
  <si>
    <r>
      <rPr>
        <b/>
        <sz val="11"/>
        <color rgb="FF000000"/>
        <rFont val="Arial"/>
        <family val="2"/>
      </rPr>
      <t xml:space="preserve">Workshoptag
</t>
    </r>
    <r>
      <rPr>
        <sz val="11"/>
        <color rgb="FF000000"/>
        <rFont val="Arial"/>
        <family val="2"/>
      </rPr>
      <t>[ja/leer]</t>
    </r>
  </si>
  <si>
    <r>
      <rPr>
        <b/>
        <sz val="11"/>
        <color rgb="FF000000"/>
        <rFont val="Arial"/>
        <family val="2"/>
      </rPr>
      <t xml:space="preserve">Standard Skill
</t>
    </r>
    <r>
      <rPr>
        <sz val="11"/>
        <color rgb="FF000000"/>
        <rFont val="Arial"/>
        <family val="2"/>
      </rPr>
      <t>[ja/leer]</t>
    </r>
  </si>
  <si>
    <r>
      <rPr>
        <b/>
        <sz val="11"/>
        <color rgb="FF000000"/>
        <rFont val="Arial"/>
        <family val="2"/>
      </rPr>
      <t xml:space="preserve">Aufgestellte Punktzahl
</t>
    </r>
    <r>
      <rPr>
        <sz val="9"/>
        <color rgb="FF000000"/>
        <rFont val="Arial"/>
        <family val="2"/>
      </rPr>
      <t xml:space="preserve">(optional)
</t>
    </r>
  </si>
  <si>
    <r>
      <rPr>
        <b/>
        <sz val="11"/>
        <color rgb="FF000000"/>
        <rFont val="Arial"/>
        <family val="2"/>
      </rPr>
      <t xml:space="preserve">Einzelkür
</t>
    </r>
    <r>
      <rPr>
        <sz val="11"/>
        <color rgb="FF000000"/>
        <rFont val="Arial"/>
        <family val="2"/>
      </rPr>
      <t>[ja/leer]</t>
    </r>
  </si>
  <si>
    <r>
      <rPr>
        <b/>
        <sz val="11"/>
        <color rgb="FF000000"/>
        <rFont val="Arial"/>
        <family val="2"/>
      </rPr>
      <t xml:space="preserve">Kürname
</t>
    </r>
    <r>
      <rPr>
        <sz val="9"/>
        <color rgb="FF000000"/>
        <rFont val="Arial"/>
        <family val="2"/>
      </rPr>
      <t xml:space="preserve">(optional)
</t>
    </r>
  </si>
  <si>
    <r>
      <rPr>
        <b/>
        <sz val="11"/>
        <color rgb="FF000000"/>
        <rFont val="Arial"/>
        <family val="2"/>
      </rPr>
      <t xml:space="preserve">Paarkür
</t>
    </r>
    <r>
      <rPr>
        <sz val="11"/>
        <color rgb="FF000000"/>
        <rFont val="Arial"/>
        <family val="2"/>
      </rPr>
      <t>[1-99/leer]</t>
    </r>
  </si>
  <si>
    <r>
      <rPr>
        <b/>
        <sz val="11"/>
        <color rgb="FF000000"/>
        <rFont val="Arial"/>
        <family val="2"/>
      </rPr>
      <t xml:space="preserve">Kleingruppe
</t>
    </r>
    <r>
      <rPr>
        <sz val="11"/>
        <color rgb="FF000000"/>
        <rFont val="Arial"/>
        <family val="2"/>
      </rPr>
      <t>[KG1-KG9/leer]</t>
    </r>
  </si>
  <si>
    <r>
      <rPr>
        <b/>
        <sz val="11"/>
        <color rgb="FF000000"/>
        <rFont val="Arial"/>
        <family val="2"/>
      </rPr>
      <t xml:space="preserve">Ersatzfahrer
</t>
    </r>
    <r>
      <rPr>
        <sz val="11"/>
        <color rgb="FF000000"/>
        <rFont val="Arial"/>
        <family val="2"/>
      </rPr>
      <t>[ja/leer]</t>
    </r>
  </si>
  <si>
    <r>
      <rPr>
        <b/>
        <sz val="11"/>
        <color rgb="FF000000"/>
        <rFont val="Arial"/>
        <family val="2"/>
      </rPr>
      <t xml:space="preserve">Großgruppe
</t>
    </r>
    <r>
      <rPr>
        <sz val="11"/>
        <color rgb="FF000000"/>
        <rFont val="Arial"/>
        <family val="2"/>
      </rPr>
      <t>[GG1-GG9/leer]</t>
    </r>
  </si>
  <si>
    <r>
      <rPr>
        <b/>
        <sz val="11"/>
        <color rgb="FF000000"/>
        <rFont val="Arial"/>
        <family val="2"/>
      </rPr>
      <t xml:space="preserve">abweichender Verein
</t>
    </r>
    <r>
      <rPr>
        <sz val="9"/>
        <color rgb="FF000000"/>
        <rFont val="Arial"/>
        <family val="2"/>
      </rPr>
      <t xml:space="preserve">(optional)
</t>
    </r>
  </si>
  <si>
    <t>Anzahl Küren / Starter</t>
  </si>
  <si>
    <t>Mustermann</t>
  </si>
  <si>
    <t>Max</t>
  </si>
  <si>
    <t>m</t>
  </si>
  <si>
    <t>ja</t>
  </si>
  <si>
    <t>23,1</t>
  </si>
  <si>
    <t>Kürname Einzelkür</t>
  </si>
  <si>
    <t>Kürname Kleingruppe</t>
  </si>
  <si>
    <t>Kürname Großgruppe</t>
  </si>
  <si>
    <r>
      <rPr>
        <b/>
        <sz val="11"/>
        <color rgb="FF000000"/>
        <rFont val="Arial"/>
        <family val="2"/>
      </rPr>
      <t xml:space="preserve">Aufsichtsperson
</t>
    </r>
    <r>
      <rPr>
        <sz val="9"/>
        <color rgb="FF000000"/>
        <rFont val="Arial"/>
        <family val="2"/>
      </rPr>
      <t xml:space="preserve">(Bei Personen unter 18 Jahren muss eine Aufsichtsperson über 18 Jahre mit in der Turnhalle übernachten)
</t>
    </r>
  </si>
  <si>
    <t>Erika Mustermann</t>
  </si>
  <si>
    <t/>
  </si>
  <si>
    <r>
      <rPr>
        <b/>
        <sz val="11"/>
        <color rgb="FF000000"/>
        <rFont val="Arial"/>
        <family val="2"/>
      </rPr>
      <t xml:space="preserve">Juryasubildung
</t>
    </r>
    <r>
      <rPr>
        <sz val="11"/>
        <color rgb="FF000000"/>
        <rFont val="Arial"/>
        <family val="2"/>
      </rPr>
      <t>[ja/leer]</t>
    </r>
  </si>
  <si>
    <r>
      <rPr>
        <b/>
        <sz val="11"/>
        <color rgb="FF000000"/>
        <rFont val="Arial"/>
        <family val="2"/>
      </rPr>
      <t xml:space="preserve">Alter
</t>
    </r>
    <r>
      <rPr>
        <sz val="10"/>
        <color rgb="FF000000"/>
        <rFont val="Arial"/>
        <family val="2"/>
      </rPr>
      <t>(am Wettkampftag)</t>
    </r>
  </si>
  <si>
    <t>Gruppenküren</t>
  </si>
  <si>
    <r>
      <rPr>
        <b/>
        <sz val="11"/>
        <color rgb="FF000000"/>
        <rFont val="Arial"/>
        <family val="2"/>
      </rPr>
      <t xml:space="preserve">Anmerkungen
</t>
    </r>
    <r>
      <rPr>
        <sz val="11"/>
        <color rgb="FF000000"/>
        <rFont val="Arial"/>
        <family val="2"/>
      </rPr>
      <t>(optional)</t>
    </r>
  </si>
  <si>
    <t>Anzahl Meldungen</t>
  </si>
  <si>
    <r>
      <rPr>
        <b/>
        <sz val="10"/>
        <color rgb="FF000000"/>
        <rFont val="Arial"/>
        <family val="2"/>
      </rPr>
      <t xml:space="preserve">Standard
</t>
    </r>
    <r>
      <rPr>
        <b/>
        <sz val="9"/>
        <color rgb="FF000000"/>
        <rFont val="Arial"/>
        <family val="2"/>
      </rPr>
      <t>Skill</t>
    </r>
  </si>
  <si>
    <r>
      <rPr>
        <b/>
        <sz val="10"/>
        <color rgb="FF000000"/>
        <rFont val="Arial"/>
        <family val="2"/>
      </rPr>
      <t xml:space="preserve">Einzelkür
</t>
    </r>
    <r>
      <rPr>
        <b/>
        <sz val="9"/>
        <color rgb="FF000000"/>
        <rFont val="Arial"/>
        <family val="2"/>
      </rPr>
      <t>U9</t>
    </r>
  </si>
  <si>
    <r>
      <rPr>
        <b/>
        <sz val="10"/>
        <color rgb="FF000000"/>
        <rFont val="Arial"/>
        <family val="2"/>
      </rPr>
      <t xml:space="preserve">Einzelkür
</t>
    </r>
    <r>
      <rPr>
        <b/>
        <sz val="9"/>
        <color rgb="FF000000"/>
        <rFont val="Arial"/>
        <family val="2"/>
      </rPr>
      <t>U11</t>
    </r>
  </si>
  <si>
    <r>
      <rPr>
        <b/>
        <sz val="10"/>
        <color rgb="FF000000"/>
        <rFont val="Arial"/>
        <family val="2"/>
      </rPr>
      <t xml:space="preserve">Einzelkür
</t>
    </r>
    <r>
      <rPr>
        <b/>
        <sz val="9"/>
        <color rgb="FF000000"/>
        <rFont val="Arial"/>
        <family val="2"/>
      </rPr>
      <t>U13</t>
    </r>
  </si>
  <si>
    <r>
      <rPr>
        <b/>
        <sz val="10"/>
        <color rgb="FF000000"/>
        <rFont val="Arial"/>
        <family val="2"/>
      </rPr>
      <t xml:space="preserve">Einzelkür
</t>
    </r>
    <r>
      <rPr>
        <b/>
        <sz val="9"/>
        <color rgb="FF000000"/>
        <rFont val="Arial"/>
        <family val="2"/>
      </rPr>
      <t>U15</t>
    </r>
  </si>
  <si>
    <r>
      <rPr>
        <b/>
        <sz val="10"/>
        <color rgb="FF000000"/>
        <rFont val="Arial"/>
        <family val="2"/>
      </rPr>
      <t xml:space="preserve">Einzelkür
</t>
    </r>
    <r>
      <rPr>
        <b/>
        <sz val="9"/>
        <color rgb="FF000000"/>
        <rFont val="Arial"/>
        <family val="2"/>
      </rPr>
      <t>15+</t>
    </r>
  </si>
  <si>
    <r>
      <rPr>
        <b/>
        <sz val="10"/>
        <color rgb="FF000000"/>
        <rFont val="Arial"/>
        <family val="2"/>
      </rPr>
      <t xml:space="preserve">Paarkür
</t>
    </r>
    <r>
      <rPr>
        <b/>
        <sz val="9"/>
        <color rgb="FF000000"/>
        <rFont val="Arial"/>
        <family val="2"/>
      </rPr>
      <t>U9</t>
    </r>
  </si>
  <si>
    <r>
      <rPr>
        <b/>
        <sz val="10"/>
        <color rgb="FF000000"/>
        <rFont val="Arial"/>
        <family val="2"/>
      </rPr>
      <t xml:space="preserve">Paarkür
</t>
    </r>
    <r>
      <rPr>
        <b/>
        <sz val="9"/>
        <color rgb="FF000000"/>
        <rFont val="Arial"/>
        <family val="2"/>
      </rPr>
      <t>U11</t>
    </r>
  </si>
  <si>
    <r>
      <rPr>
        <b/>
        <sz val="10"/>
        <color rgb="FF000000"/>
        <rFont val="Arial"/>
        <family val="2"/>
      </rPr>
      <t xml:space="preserve">Paarkür
</t>
    </r>
    <r>
      <rPr>
        <b/>
        <sz val="9"/>
        <color rgb="FF000000"/>
        <rFont val="Arial"/>
        <family val="2"/>
      </rPr>
      <t>U13</t>
    </r>
  </si>
  <si>
    <r>
      <rPr>
        <b/>
        <sz val="10"/>
        <color rgb="FF000000"/>
        <rFont val="Arial"/>
        <family val="2"/>
      </rPr>
      <t xml:space="preserve">Paarkür
</t>
    </r>
    <r>
      <rPr>
        <b/>
        <sz val="9"/>
        <color rgb="FF000000"/>
        <rFont val="Arial"/>
        <family val="2"/>
      </rPr>
      <t>U15</t>
    </r>
  </si>
  <si>
    <r>
      <rPr>
        <b/>
        <sz val="10"/>
        <color rgb="FF000000"/>
        <rFont val="Arial"/>
        <family val="2"/>
      </rPr>
      <t xml:space="preserve">Paarkür
</t>
    </r>
    <r>
      <rPr>
        <b/>
        <sz val="9"/>
        <color rgb="FF000000"/>
        <rFont val="Arial"/>
        <family val="2"/>
      </rPr>
      <t>15+</t>
    </r>
  </si>
  <si>
    <r>
      <rPr>
        <b/>
        <sz val="10"/>
        <color rgb="FF000000"/>
        <rFont val="Arial"/>
        <family val="2"/>
      </rPr>
      <t xml:space="preserve">Kleingruppe
</t>
    </r>
    <r>
      <rPr>
        <b/>
        <sz val="9"/>
        <color rgb="FF000000"/>
        <rFont val="Arial"/>
        <family val="2"/>
      </rPr>
      <t>U11</t>
    </r>
  </si>
  <si>
    <r>
      <rPr>
        <b/>
        <sz val="10"/>
        <color rgb="FF000000"/>
        <rFont val="Arial"/>
        <family val="2"/>
      </rPr>
      <t xml:space="preserve">Kleingruppe
</t>
    </r>
    <r>
      <rPr>
        <b/>
        <sz val="9"/>
        <color rgb="FF000000"/>
        <rFont val="Arial"/>
        <family val="2"/>
      </rPr>
      <t>U15</t>
    </r>
  </si>
  <si>
    <r>
      <rPr>
        <b/>
        <sz val="10"/>
        <color rgb="FF000000"/>
        <rFont val="Arial"/>
        <family val="2"/>
      </rPr>
      <t xml:space="preserve">Kleingruppe
</t>
    </r>
    <r>
      <rPr>
        <b/>
        <sz val="9"/>
        <color rgb="FF000000"/>
        <rFont val="Arial"/>
        <family val="2"/>
      </rPr>
      <t>15+</t>
    </r>
  </si>
  <si>
    <r>
      <rPr>
        <b/>
        <sz val="10"/>
        <color rgb="FF000000"/>
        <rFont val="Arial"/>
        <family val="2"/>
      </rPr>
      <t xml:space="preserve">Großgruppe
</t>
    </r>
    <r>
      <rPr>
        <b/>
        <sz val="9"/>
        <color rgb="FF000000"/>
        <rFont val="Arial"/>
        <family val="2"/>
      </rPr>
      <t>U11</t>
    </r>
  </si>
  <si>
    <r>
      <rPr>
        <b/>
        <sz val="10"/>
        <color rgb="FF000000"/>
        <rFont val="Arial"/>
        <family val="2"/>
      </rPr>
      <t xml:space="preserve">Großgruppe
</t>
    </r>
    <r>
      <rPr>
        <b/>
        <sz val="9"/>
        <color rgb="FF000000"/>
        <rFont val="Arial"/>
        <family val="2"/>
      </rPr>
      <t>U15</t>
    </r>
  </si>
  <si>
    <r>
      <rPr>
        <b/>
        <sz val="10"/>
        <color rgb="FF000000"/>
        <rFont val="Arial"/>
        <family val="2"/>
      </rPr>
      <t xml:space="preserve">Großgruppe
</t>
    </r>
    <r>
      <rPr>
        <b/>
        <sz val="9"/>
        <color rgb="FF000000"/>
        <rFont val="Arial"/>
        <family val="2"/>
      </rPr>
      <t>15+</t>
    </r>
  </si>
  <si>
    <t>Anzahl Juryeinsätze</t>
  </si>
  <si>
    <t>T/P/A</t>
  </si>
  <si>
    <t>Anzahl empfohlene Judges</t>
  </si>
  <si>
    <t>T/A</t>
  </si>
  <si>
    <t>Zusammenfassung</t>
  </si>
  <si>
    <t>Telefon</t>
  </si>
  <si>
    <t>Summe Startgebühren:</t>
  </si>
  <si>
    <t>Überweisung an:</t>
  </si>
  <si>
    <t>Kontoinhaber</t>
  </si>
  <si>
    <t>IBAN</t>
  </si>
  <si>
    <t>BIC</t>
  </si>
  <si>
    <t>Bank</t>
  </si>
  <si>
    <t>Verwendungszweck</t>
  </si>
  <si>
    <t>Wettkampfname</t>
  </si>
  <si>
    <t>Der Wettkampfname wird auf allen Tabellenblättern ganz oben angezeigt</t>
  </si>
  <si>
    <t>Startdatum</t>
  </si>
  <si>
    <t>Dieses Datum wird zur Berechnung des Alters am Wettkampftag verwendet!</t>
  </si>
  <si>
    <t>Enddatum</t>
  </si>
  <si>
    <t>Datumsanzeige in den Tabellen</t>
  </si>
  <si>
    <t>Dieses Datum wird auf allen Tabellenblättern ganz oben angezeigt</t>
  </si>
  <si>
    <t>Daten für die Anmeldung - diese werden im Tabellenblatt "allg. Daten" angeziegt</t>
  </si>
  <si>
    <t>Meldegebühr</t>
  </si>
  <si>
    <t xml:space="preserve">15,- € für die Teilnahme am Workshoptag
10,- € pro Standard Skill Teilnehmer
10,- € pro Einzelkür Teilnehmer
8,- € pro Paarkür Teilnehmer
6,- € pro Kleingruppenkür Teilnehmer
6,- € pro Großgruppenkür Teilnehmer
4,- € pro Gruppenkür Ersatzfahrer </t>
  </si>
  <si>
    <t>Meldeschluss</t>
  </si>
  <si>
    <t>Meldeadresse</t>
  </si>
  <si>
    <t>freestyleanmeldung@gmx.de</t>
  </si>
  <si>
    <t>E-Mail Betreff</t>
  </si>
  <si>
    <t>Anmeldung Zwergerlmeisterschaft</t>
  </si>
  <si>
    <t>An den hier definierten Betreff wird automatisch der Vereinsname aus dem Tabellenblatt "allg. Daten" angehängt</t>
  </si>
  <si>
    <t>Daten für die Überweisung der Startgebühren - diese werden im Tabellenblatt "Zusammenfassung" angeziegt</t>
  </si>
  <si>
    <t>Einradverband Bayern e. V.</t>
  </si>
  <si>
    <t>DE95 7115 1020 0000 9348 10</t>
  </si>
  <si>
    <t>BYLADEM1MDF</t>
  </si>
  <si>
    <t>Überweisung bis</t>
  </si>
  <si>
    <t>Meldegebühr Standard Skill</t>
  </si>
  <si>
    <t>Meldegebühr EK</t>
  </si>
  <si>
    <t>Meldegebühr PK</t>
  </si>
  <si>
    <t>Meldegebühr KG</t>
  </si>
  <si>
    <t>Meldegebühr GG</t>
  </si>
  <si>
    <t>Differenz Meldegebühr Ersatz</t>
  </si>
  <si>
    <t>Meldegebühr Workshop</t>
  </si>
  <si>
    <r>
      <t xml:space="preserve">Geburtsdatum
</t>
    </r>
    <r>
      <rPr>
        <sz val="11"/>
        <color rgb="FF000000"/>
        <rFont val="Arial"/>
        <family val="2"/>
      </rPr>
      <t>[TT/MM/JJJJ]</t>
    </r>
  </si>
  <si>
    <t>Bayerische Zwergerlmeisterschaft</t>
  </si>
  <si>
    <t xml:space="preserve">10,-  pro Einzelkür Teilnehmer
10,-  pro Paarkür Teilnehmer
8,-  pro Kleingruppenkür Teilnehmer
8,-  pro Großgruppenkür Teilnehmer
6,-  pro Gruppenkür Ersatzfahrer </t>
  </si>
  <si>
    <t>Sparkasse Altötting-Mühldorf</t>
  </si>
  <si>
    <t>Zergerl26 Startgebühr&gt;Vereinsname&lt;</t>
  </si>
  <si>
    <t>Juroren und Juryneulinge mit Juryausbildung können sich gerne zum werten in die Tabelle eintragen. Wer gerne bei einem erfahrenem Juror über die Schulter schauen möchte kann dies in die Anmerkungen eintragen.
Wir versuchen erste Werterfahrungen zu ermöglichen und benötigte Hilfestellung zu geben. Jeder angemeldete Juror hilft uns einen reibungslosen Ablauf der Zwergerlmeisterschaft zu gewährleisten. Danke für eure Unterstützung!
Personen ohne Juryausbildung können sich zum Abstiege zählen in die Liste eintragen.
Bitte auswählen, in welchem Bereich der entsprechende Juror werten kann: T = Technik, P = Performance, A = Abstiege
Die Wertung erfolgt mit Computersystem. Juroren werden gebeten ihre eigenen Geräte (Laptop / Tablet) mitzubringen. Leihgeräte können leider nicht gestellt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</si>
</sst>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quot; €&quot;;[Red]\-#,##0.00&quot; €&quot;"/>
    <numFmt numFmtId="165" formatCode="&quot;.- €&quot;"/>
    <numFmt numFmtId="166" formatCode="00&quot;,- €&quot;"/>
    <numFmt numFmtId="167" formatCode="dd\.mm\.yy;@"/>
  </numFmts>
  <fonts count="35" x14ac:knownFonts="1">
    <font>
      <sz val="10"/>
      <color rgb="FF000000"/>
      <name val="Verdana1"/>
    </font>
    <font>
      <sz val="10"/>
      <color rgb="FF000000"/>
      <name val="Arial"/>
      <family val="2"/>
    </font>
    <font>
      <b/>
      <sz val="20"/>
      <color rgb="FF000000"/>
      <name val="Arial"/>
      <family val="2"/>
    </font>
    <font>
      <sz val="20"/>
      <color rgb="FF000000"/>
      <name val="Arial"/>
      <family val="2"/>
    </font>
    <font>
      <b/>
      <sz val="16"/>
      <color rgb="FF000000"/>
      <name val="Arial"/>
      <family val="2"/>
    </font>
    <font>
      <b/>
      <sz val="22"/>
      <color rgb="FF000000"/>
      <name val="Arial"/>
      <family val="2"/>
    </font>
    <font>
      <sz val="12"/>
      <color rgb="FF000000"/>
      <name val="Arial"/>
      <family val="2"/>
    </font>
    <font>
      <u/>
      <sz val="10"/>
      <color rgb="FF0000FF"/>
      <name val="Verdana"/>
      <family val="2"/>
    </font>
    <font>
      <u/>
      <sz val="12"/>
      <color rgb="FF0000FF"/>
      <name val="Arial"/>
      <family val="2"/>
    </font>
    <font>
      <b/>
      <sz val="14"/>
      <color rgb="FF000000"/>
      <name val="Arial"/>
      <family val="2"/>
    </font>
    <font>
      <sz val="14"/>
      <color rgb="FF000000"/>
      <name val="Arial"/>
      <family val="2"/>
    </font>
    <font>
      <b/>
      <sz val="10"/>
      <color rgb="FF000000"/>
      <name val="Arial"/>
      <family val="2"/>
    </font>
    <font>
      <u/>
      <sz val="14"/>
      <color rgb="FF0000FF"/>
      <name val="Verdana"/>
      <family val="2"/>
    </font>
    <font>
      <b/>
      <sz val="10"/>
      <color rgb="FFFF0000"/>
      <name val="Arial"/>
      <family val="2"/>
    </font>
    <font>
      <sz val="10"/>
      <color rgb="FFFF0000"/>
      <name val="Verdana"/>
      <family val="2"/>
    </font>
    <font>
      <sz val="20"/>
      <color rgb="FFFF0000"/>
      <name val="Calibri"/>
      <family val="2"/>
    </font>
    <font>
      <sz val="20"/>
      <color rgb="FF000000"/>
      <name val="Calibri"/>
      <family val="2"/>
    </font>
    <font>
      <b/>
      <sz val="20"/>
      <color rgb="FF000000"/>
      <name val="Calibri"/>
      <family val="2"/>
    </font>
    <font>
      <b/>
      <sz val="11"/>
      <color rgb="FF000000"/>
      <name val="Arial"/>
      <family val="2"/>
    </font>
    <font>
      <sz val="11"/>
      <color rgb="FF000000"/>
      <name val="Arial"/>
      <family val="2"/>
    </font>
    <font>
      <sz val="9"/>
      <color rgb="FF000000"/>
      <name val="Arial"/>
      <family val="2"/>
    </font>
    <font>
      <sz val="10"/>
      <color rgb="FFFF0000"/>
      <name val="Arial"/>
      <family val="2"/>
    </font>
    <font>
      <i/>
      <sz val="11"/>
      <color rgb="FF000000"/>
      <name val="Arial"/>
      <family val="2"/>
    </font>
    <font>
      <b/>
      <i/>
      <sz val="11"/>
      <color rgb="FF000000"/>
      <name val="Arial"/>
      <family val="2"/>
    </font>
    <font>
      <b/>
      <sz val="10"/>
      <color rgb="FF000000"/>
      <name val="Verdana"/>
      <family val="2"/>
    </font>
    <font>
      <sz val="11"/>
      <color rgb="FF000000"/>
      <name val="Verdana"/>
      <family val="2"/>
    </font>
    <font>
      <sz val="10"/>
      <color rgb="FF000000"/>
      <name val="Verdana"/>
      <family val="2"/>
    </font>
    <font>
      <b/>
      <sz val="12"/>
      <color rgb="FF000000"/>
      <name val="Arial"/>
      <family val="2"/>
    </font>
    <font>
      <b/>
      <sz val="9"/>
      <color rgb="FF000000"/>
      <name val="Arial"/>
      <family val="2"/>
    </font>
    <font>
      <sz val="14"/>
      <color rgb="FFFF0000"/>
      <name val="Arial"/>
      <family val="2"/>
    </font>
    <font>
      <sz val="8"/>
      <color rgb="FF000000"/>
      <name val="Cambria"/>
      <family val="1"/>
    </font>
    <font>
      <sz val="16"/>
      <color rgb="FF000000"/>
      <name val="Verdana"/>
      <family val="2"/>
    </font>
    <font>
      <sz val="11"/>
      <color rgb="FF000000"/>
      <name val="Calibri"/>
      <family val="2"/>
    </font>
    <font>
      <sz val="12"/>
      <color rgb="FF000000"/>
      <name val="Verdana"/>
      <family val="2"/>
    </font>
    <font>
      <sz val="10"/>
      <color rgb="FF000000"/>
      <name val="Verdana1"/>
    </font>
  </fonts>
  <fills count="13">
    <fill>
      <patternFill patternType="none"/>
    </fill>
    <fill>
      <patternFill patternType="gray125"/>
    </fill>
    <fill>
      <patternFill patternType="solid">
        <fgColor rgb="FFFFFFFF"/>
        <bgColor rgb="FFF2F2F2"/>
      </patternFill>
    </fill>
    <fill>
      <patternFill patternType="solid">
        <fgColor rgb="FF92D050"/>
        <bgColor rgb="FFA6A6A6"/>
      </patternFill>
    </fill>
    <fill>
      <patternFill patternType="solid">
        <fgColor rgb="FFFFCCCC"/>
        <bgColor rgb="FFD9D9D9"/>
      </patternFill>
    </fill>
    <fill>
      <patternFill patternType="solid">
        <fgColor rgb="FFFFFF00"/>
        <bgColor rgb="FFFFFF00"/>
      </patternFill>
    </fill>
    <fill>
      <patternFill patternType="solid">
        <fgColor rgb="FFA6A6A6"/>
        <bgColor rgb="FFBFBFBF"/>
      </patternFill>
    </fill>
    <fill>
      <patternFill patternType="solid">
        <fgColor rgb="FFBFBFBF"/>
        <bgColor rgb="FFD0CECE"/>
      </patternFill>
    </fill>
    <fill>
      <patternFill patternType="solid">
        <fgColor rgb="FFD9D9D9"/>
        <bgColor rgb="FFD0CECE"/>
      </patternFill>
    </fill>
    <fill>
      <patternFill patternType="solid">
        <fgColor rgb="FFF2F2F2"/>
        <bgColor rgb="FFEBF1DE"/>
      </patternFill>
    </fill>
    <fill>
      <patternFill patternType="solid">
        <fgColor rgb="FFD7E4BD"/>
        <bgColor rgb="FFD9D9D9"/>
      </patternFill>
    </fill>
    <fill>
      <patternFill patternType="solid">
        <fgColor rgb="FFD0CECE"/>
        <bgColor rgb="FFD9D9D9"/>
      </patternFill>
    </fill>
    <fill>
      <patternFill patternType="solid">
        <fgColor rgb="FFEBF1DE"/>
        <bgColor rgb="FFF2F2F2"/>
      </patternFill>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hair">
        <color auto="1"/>
      </left>
      <right style="hair">
        <color auto="1"/>
      </right>
      <top style="hair">
        <color auto="1"/>
      </top>
      <bottom/>
      <diagonal/>
    </border>
    <border>
      <left/>
      <right style="hair">
        <color auto="1"/>
      </right>
      <top style="hair">
        <color auto="1"/>
      </top>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top style="hair">
        <color auto="1"/>
      </top>
      <bottom/>
      <diagonal/>
    </border>
  </borders>
  <cellStyleXfs count="8">
    <xf numFmtId="0" fontId="0" fillId="0" borderId="0"/>
    <xf numFmtId="0" fontId="7" fillId="0" borderId="0" applyBorder="0" applyProtection="0"/>
    <xf numFmtId="0" fontId="1" fillId="0" borderId="0" applyBorder="0" applyProtection="0"/>
    <xf numFmtId="0" fontId="34" fillId="2" borderId="0" applyBorder="0" applyProtection="0"/>
    <xf numFmtId="0" fontId="34" fillId="3" borderId="0" applyBorder="0" applyProtection="0"/>
    <xf numFmtId="0" fontId="34" fillId="4" borderId="0" applyBorder="0" applyProtection="0"/>
    <xf numFmtId="0" fontId="34" fillId="2" borderId="0" applyBorder="0" applyProtection="0"/>
    <xf numFmtId="0" fontId="34" fillId="5" borderId="0" applyBorder="0" applyProtection="0"/>
  </cellStyleXfs>
  <cellXfs count="156">
    <xf numFmtId="0" fontId="0" fillId="0" borderId="0" xfId="0"/>
    <xf numFmtId="0" fontId="1" fillId="2" borderId="0" xfId="0" applyFont="1" applyFill="1" applyAlignment="1" applyProtection="1">
      <alignment vertical="center"/>
    </xf>
    <xf numFmtId="0" fontId="2" fillId="2" borderId="0" xfId="2" applyFont="1" applyFill="1" applyAlignment="1" applyProtection="1">
      <alignment vertical="center"/>
    </xf>
    <xf numFmtId="0" fontId="3" fillId="2" borderId="0" xfId="0" applyFont="1" applyFill="1" applyAlignment="1" applyProtection="1">
      <alignment vertical="center"/>
    </xf>
    <xf numFmtId="14" fontId="2" fillId="2" borderId="0" xfId="2" applyNumberFormat="1" applyFont="1" applyFill="1" applyAlignment="1" applyProtection="1">
      <alignment horizontal="center" vertical="center"/>
    </xf>
    <xf numFmtId="14" fontId="3" fillId="2" borderId="0" xfId="0" applyNumberFormat="1" applyFont="1" applyFill="1" applyAlignment="1" applyProtection="1">
      <alignment vertical="center"/>
    </xf>
    <xf numFmtId="0" fontId="1" fillId="2" borderId="0" xfId="0" applyFont="1" applyFill="1" applyProtection="1"/>
    <xf numFmtId="0" fontId="6" fillId="6" borderId="1" xfId="0" applyFont="1" applyFill="1" applyBorder="1" applyAlignment="1" applyProtection="1">
      <alignment vertical="center"/>
    </xf>
    <xf numFmtId="0" fontId="6" fillId="4" borderId="1" xfId="0" applyFont="1" applyFill="1" applyBorder="1" applyAlignment="1" applyProtection="1">
      <alignment vertical="center"/>
      <protection locked="0"/>
    </xf>
    <xf numFmtId="0" fontId="8" fillId="4" borderId="1" xfId="1" applyFont="1" applyFill="1" applyBorder="1" applyAlignment="1" applyProtection="1">
      <alignment vertical="center"/>
      <protection locked="0"/>
    </xf>
    <xf numFmtId="49" fontId="6" fillId="4" borderId="1" xfId="0" applyNumberFormat="1" applyFont="1" applyFill="1" applyBorder="1" applyAlignment="1" applyProtection="1">
      <alignment horizontal="left" vertical="center"/>
      <protection locked="0"/>
    </xf>
    <xf numFmtId="0" fontId="9" fillId="2" borderId="0" xfId="2" applyFont="1" applyFill="1" applyAlignment="1" applyProtection="1">
      <alignment vertical="top"/>
    </xf>
    <xf numFmtId="0" fontId="9" fillId="2" borderId="0" xfId="2" applyFont="1" applyFill="1" applyAlignment="1" applyProtection="1">
      <alignment vertical="center"/>
    </xf>
    <xf numFmtId="164" fontId="10" fillId="2" borderId="0" xfId="2" applyNumberFormat="1" applyFont="1" applyFill="1" applyAlignment="1" applyProtection="1">
      <alignment horizontal="left" vertical="center"/>
    </xf>
    <xf numFmtId="0" fontId="10" fillId="2" borderId="0" xfId="2" applyFont="1" applyFill="1" applyAlignment="1" applyProtection="1">
      <alignment vertical="center"/>
    </xf>
    <xf numFmtId="14" fontId="10" fillId="2" borderId="0" xfId="2" applyNumberFormat="1" applyFont="1" applyFill="1" applyAlignment="1" applyProtection="1">
      <alignment horizontal="left" vertical="center"/>
    </xf>
    <xf numFmtId="0" fontId="11" fillId="2" borderId="0" xfId="0" applyFont="1" applyFill="1" applyProtection="1"/>
    <xf numFmtId="0" fontId="10" fillId="2" borderId="0" xfId="0" applyFont="1" applyFill="1" applyProtection="1"/>
    <xf numFmtId="0" fontId="9" fillId="2" borderId="0" xfId="0" applyFont="1" applyFill="1" applyAlignment="1" applyProtection="1">
      <alignment vertical="center"/>
    </xf>
    <xf numFmtId="164" fontId="12" fillId="2" borderId="0" xfId="1" applyNumberFormat="1" applyFont="1" applyFill="1" applyAlignment="1" applyProtection="1">
      <alignment horizontal="left" vertical="center"/>
    </xf>
    <xf numFmtId="0" fontId="11" fillId="2" borderId="0" xfId="0" applyFont="1" applyFill="1" applyAlignment="1" applyProtection="1">
      <alignment horizontal="center" vertical="center"/>
    </xf>
    <xf numFmtId="0" fontId="13" fillId="2" borderId="0" xfId="0" applyFont="1" applyFill="1" applyAlignment="1" applyProtection="1">
      <alignment horizontal="center" vertical="center"/>
    </xf>
    <xf numFmtId="0" fontId="14" fillId="2" borderId="0" xfId="0" applyFont="1" applyFill="1" applyAlignment="1" applyProtection="1">
      <alignment vertical="center"/>
    </xf>
    <xf numFmtId="0" fontId="0" fillId="2" borderId="0" xfId="0" applyFill="1" applyAlignment="1" applyProtection="1">
      <alignment vertical="center"/>
    </xf>
    <xf numFmtId="0" fontId="15" fillId="2" borderId="0" xfId="0" applyFont="1" applyFill="1" applyAlignment="1" applyProtection="1">
      <alignment vertical="center"/>
    </xf>
    <xf numFmtId="0" fontId="16" fillId="2" borderId="0" xfId="0" applyFont="1" applyFill="1" applyAlignment="1" applyProtection="1">
      <alignment vertical="center"/>
    </xf>
    <xf numFmtId="14" fontId="16" fillId="2" borderId="0" xfId="0" applyNumberFormat="1" applyFont="1" applyFill="1" applyAlignment="1" applyProtection="1">
      <alignment vertical="center"/>
    </xf>
    <xf numFmtId="14" fontId="17" fillId="2" borderId="0" xfId="0" applyNumberFormat="1" applyFont="1" applyFill="1" applyAlignment="1" applyProtection="1">
      <alignment vertical="center"/>
    </xf>
    <xf numFmtId="14" fontId="15" fillId="2" borderId="0" xfId="0" applyNumberFormat="1" applyFont="1" applyFill="1" applyAlignment="1" applyProtection="1">
      <alignment vertical="center"/>
    </xf>
    <xf numFmtId="0" fontId="18" fillId="6" borderId="2" xfId="0" applyFont="1" applyFill="1" applyBorder="1" applyAlignment="1" applyProtection="1">
      <alignment horizontal="center" textRotation="90"/>
    </xf>
    <xf numFmtId="0" fontId="18" fillId="7" borderId="4" xfId="0" applyFont="1" applyFill="1" applyBorder="1" applyAlignment="1" applyProtection="1">
      <alignment horizontal="center" textRotation="90"/>
    </xf>
    <xf numFmtId="0" fontId="18" fillId="6" borderId="5" xfId="0" applyFont="1" applyFill="1" applyBorder="1" applyAlignment="1" applyProtection="1">
      <alignment horizontal="center" textRotation="90" wrapText="1"/>
    </xf>
    <xf numFmtId="0" fontId="18" fillId="6" borderId="6" xfId="0" applyFont="1" applyFill="1" applyBorder="1" applyAlignment="1" applyProtection="1">
      <alignment horizontal="center" textRotation="90" wrapText="1"/>
    </xf>
    <xf numFmtId="0" fontId="18" fillId="6" borderId="7" xfId="0" applyFont="1" applyFill="1" applyBorder="1" applyAlignment="1" applyProtection="1">
      <alignment horizontal="center" wrapText="1"/>
    </xf>
    <xf numFmtId="0" fontId="18" fillId="6" borderId="8" xfId="0" applyFont="1" applyFill="1" applyBorder="1" applyAlignment="1" applyProtection="1">
      <alignment horizontal="center" wrapText="1"/>
    </xf>
    <xf numFmtId="0" fontId="18" fillId="6" borderId="8" xfId="0" applyFont="1" applyFill="1" applyBorder="1" applyAlignment="1" applyProtection="1">
      <alignment horizontal="center" textRotation="90" wrapText="1"/>
    </xf>
    <xf numFmtId="0" fontId="18" fillId="7" borderId="8" xfId="0" applyFont="1" applyFill="1" applyBorder="1" applyAlignment="1" applyProtection="1">
      <alignment horizontal="center" wrapText="1"/>
    </xf>
    <xf numFmtId="0" fontId="11" fillId="2" borderId="0" xfId="0" applyFont="1" applyFill="1" applyAlignment="1" applyProtection="1">
      <alignment horizontal="center" textRotation="90"/>
    </xf>
    <xf numFmtId="0" fontId="21" fillId="2" borderId="0" xfId="0" applyFont="1" applyFill="1" applyAlignment="1" applyProtection="1">
      <alignment horizontal="center" vertical="center"/>
    </xf>
    <xf numFmtId="0" fontId="1" fillId="2" borderId="0" xfId="0" applyFont="1" applyFill="1" applyAlignment="1" applyProtection="1">
      <alignment horizontal="center" vertical="center"/>
    </xf>
    <xf numFmtId="0" fontId="22" fillId="8" borderId="1" xfId="0" applyFont="1" applyFill="1" applyBorder="1" applyAlignment="1" applyProtection="1">
      <alignment horizontal="center" vertical="center"/>
    </xf>
    <xf numFmtId="0" fontId="22" fillId="8" borderId="1" xfId="0" applyFont="1" applyFill="1" applyBorder="1" applyAlignment="1" applyProtection="1">
      <alignment horizontal="left" vertical="center"/>
    </xf>
    <xf numFmtId="14" fontId="22" fillId="8" borderId="1" xfId="0" applyNumberFormat="1" applyFont="1" applyFill="1" applyBorder="1" applyAlignment="1" applyProtection="1">
      <alignment horizontal="left" vertical="center"/>
    </xf>
    <xf numFmtId="14" fontId="22" fillId="8" borderId="1" xfId="0" applyNumberFormat="1" applyFont="1" applyFill="1" applyBorder="1" applyAlignment="1" applyProtection="1">
      <alignment horizontal="center" vertical="center"/>
    </xf>
    <xf numFmtId="1" fontId="22" fillId="8" borderId="1" xfId="0" applyNumberFormat="1" applyFont="1" applyFill="1" applyBorder="1" applyAlignment="1" applyProtection="1">
      <alignment horizontal="center" vertical="center"/>
    </xf>
    <xf numFmtId="2" fontId="22" fillId="8" borderId="1" xfId="0" applyNumberFormat="1" applyFont="1" applyFill="1" applyBorder="1" applyAlignment="1" applyProtection="1">
      <alignment horizontal="center" vertical="center"/>
    </xf>
    <xf numFmtId="49" fontId="22" fillId="8" borderId="1" xfId="0" applyNumberFormat="1" applyFont="1" applyFill="1" applyBorder="1" applyAlignment="1" applyProtection="1">
      <alignment horizontal="center" vertical="center"/>
    </xf>
    <xf numFmtId="49" fontId="22" fillId="8" borderId="6" xfId="0" applyNumberFormat="1" applyFont="1" applyFill="1" applyBorder="1" applyAlignment="1" applyProtection="1">
      <alignment horizontal="center" vertical="center"/>
    </xf>
    <xf numFmtId="0" fontId="22" fillId="8" borderId="6" xfId="0" applyFont="1" applyFill="1" applyBorder="1" applyAlignment="1" applyProtection="1">
      <alignment horizontal="center" vertical="center"/>
    </xf>
    <xf numFmtId="49" fontId="22" fillId="8" borderId="9" xfId="0" applyNumberFormat="1" applyFont="1" applyFill="1" applyBorder="1" applyAlignment="1" applyProtection="1">
      <alignment horizontal="center" vertical="center"/>
    </xf>
    <xf numFmtId="165" fontId="23" fillId="8" borderId="1" xfId="0" applyNumberFormat="1" applyFont="1" applyFill="1" applyBorder="1" applyAlignment="1" applyProtection="1">
      <alignment horizontal="center" vertical="center"/>
    </xf>
    <xf numFmtId="49" fontId="22" fillId="9" borderId="10" xfId="0" applyNumberFormat="1" applyFont="1" applyFill="1" applyBorder="1" applyAlignment="1" applyProtection="1">
      <alignment horizontal="center" vertical="center"/>
    </xf>
    <xf numFmtId="165" fontId="22" fillId="9" borderId="1" xfId="0" applyNumberFormat="1" applyFont="1" applyFill="1" applyBorder="1" applyAlignment="1" applyProtection="1">
      <alignment horizontal="center" vertical="center"/>
    </xf>
    <xf numFmtId="0" fontId="14" fillId="2" borderId="0" xfId="0" applyFont="1" applyFill="1" applyAlignment="1" applyProtection="1">
      <alignment horizontal="center" vertical="center"/>
    </xf>
    <xf numFmtId="0" fontId="0" fillId="2" borderId="0" xfId="0" applyFill="1" applyAlignment="1" applyProtection="1">
      <alignment horizontal="center" vertical="center"/>
    </xf>
    <xf numFmtId="0" fontId="19" fillId="8" borderId="6" xfId="0" applyFont="1" applyFill="1" applyBorder="1" applyAlignment="1" applyProtection="1">
      <alignment horizontal="center" vertical="center"/>
    </xf>
    <xf numFmtId="0" fontId="19" fillId="10" borderId="6" xfId="0" applyFont="1" applyFill="1" applyBorder="1" applyAlignment="1" applyProtection="1">
      <alignment horizontal="left" vertical="center"/>
      <protection locked="0"/>
    </xf>
    <xf numFmtId="0" fontId="19" fillId="10" borderId="6" xfId="0" applyFont="1" applyFill="1" applyBorder="1" applyAlignment="1" applyProtection="1">
      <alignment horizontal="center" vertical="center"/>
      <protection locked="0"/>
    </xf>
    <xf numFmtId="0" fontId="0" fillId="0" borderId="0" xfId="0"/>
    <xf numFmtId="2" fontId="19" fillId="10" borderId="6" xfId="0" applyNumberFormat="1" applyFont="1" applyFill="1" applyBorder="1" applyAlignment="1" applyProtection="1">
      <alignment horizontal="center" vertical="center"/>
      <protection locked="0"/>
    </xf>
    <xf numFmtId="49" fontId="19" fillId="10" borderId="6" xfId="0" applyNumberFormat="1" applyFont="1" applyFill="1" applyBorder="1" applyAlignment="1" applyProtection="1">
      <alignment horizontal="center" vertical="center"/>
      <protection locked="0"/>
    </xf>
    <xf numFmtId="1" fontId="19" fillId="10" borderId="6" xfId="0" applyNumberFormat="1" applyFont="1" applyFill="1" applyBorder="1" applyAlignment="1" applyProtection="1">
      <alignment horizontal="center" vertical="center"/>
      <protection locked="0"/>
    </xf>
    <xf numFmtId="49" fontId="19" fillId="10" borderId="6" xfId="0" applyNumberFormat="1" applyFont="1" applyFill="1" applyBorder="1" applyAlignment="1" applyProtection="1">
      <alignment horizontal="center" vertical="center" wrapText="1"/>
      <protection locked="0"/>
    </xf>
    <xf numFmtId="49" fontId="19" fillId="10" borderId="11" xfId="0" applyNumberFormat="1" applyFont="1" applyFill="1" applyBorder="1" applyAlignment="1" applyProtection="1">
      <alignment horizontal="center" vertical="center" wrapText="1"/>
      <protection locked="0"/>
    </xf>
    <xf numFmtId="2" fontId="24" fillId="11" borderId="1" xfId="0" applyNumberFormat="1" applyFont="1" applyFill="1" applyBorder="1" applyAlignment="1" applyProtection="1">
      <alignment horizontal="center" vertical="center"/>
    </xf>
    <xf numFmtId="49" fontId="19" fillId="12" borderId="10" xfId="0" applyNumberFormat="1" applyFont="1" applyFill="1" applyBorder="1" applyAlignment="1" applyProtection="1">
      <alignment horizontal="center" vertical="center"/>
      <protection locked="0"/>
    </xf>
    <xf numFmtId="166" fontId="19" fillId="12" borderId="1" xfId="0" applyNumberFormat="1" applyFont="1" applyFill="1" applyBorder="1" applyAlignment="1" applyProtection="1">
      <alignment horizontal="center" vertical="center"/>
      <protection locked="0"/>
    </xf>
    <xf numFmtId="2" fontId="14" fillId="2" borderId="0" xfId="0" applyNumberFormat="1" applyFont="1" applyFill="1" applyAlignment="1" applyProtection="1">
      <alignment horizontal="center" vertical="center"/>
    </xf>
    <xf numFmtId="0" fontId="19" fillId="8" borderId="1" xfId="0" applyFont="1" applyFill="1" applyBorder="1" applyAlignment="1" applyProtection="1">
      <alignment horizontal="center" vertical="center"/>
    </xf>
    <xf numFmtId="49" fontId="19" fillId="10" borderId="11" xfId="0" applyNumberFormat="1" applyFont="1" applyFill="1" applyBorder="1" applyAlignment="1" applyProtection="1">
      <alignment horizontal="center" vertical="center"/>
      <protection locked="0"/>
    </xf>
    <xf numFmtId="0" fontId="19" fillId="10" borderId="1" xfId="0" applyFont="1" applyFill="1" applyBorder="1" applyAlignment="1" applyProtection="1">
      <alignment horizontal="left" vertical="center"/>
      <protection locked="0"/>
    </xf>
    <xf numFmtId="14" fontId="19" fillId="10" borderId="1" xfId="0" applyNumberFormat="1" applyFont="1" applyFill="1" applyBorder="1" applyAlignment="1" applyProtection="1">
      <alignment horizontal="left" vertical="center"/>
      <protection locked="0"/>
    </xf>
    <xf numFmtId="0" fontId="19" fillId="10" borderId="1" xfId="0" applyFont="1" applyFill="1" applyBorder="1" applyAlignment="1" applyProtection="1">
      <alignment horizontal="center" vertical="center"/>
      <protection locked="0"/>
    </xf>
    <xf numFmtId="0" fontId="25" fillId="10" borderId="1" xfId="0" applyFont="1" applyFill="1" applyBorder="1" applyAlignment="1" applyProtection="1">
      <alignment horizontal="left" vertical="center"/>
      <protection locked="0"/>
    </xf>
    <xf numFmtId="14" fontId="25" fillId="10" borderId="1" xfId="0" applyNumberFormat="1" applyFont="1" applyFill="1" applyBorder="1" applyAlignment="1" applyProtection="1">
      <alignment horizontal="left" vertical="center"/>
      <protection locked="0"/>
    </xf>
    <xf numFmtId="0" fontId="26" fillId="0" borderId="0" xfId="0" applyFont="1"/>
    <xf numFmtId="0" fontId="18" fillId="6" borderId="4" xfId="0" applyFont="1" applyFill="1" applyBorder="1" applyAlignment="1" applyProtection="1">
      <alignment horizontal="center" vertical="center" wrapText="1"/>
    </xf>
    <xf numFmtId="49" fontId="22" fillId="8" borderId="1" xfId="0" applyNumberFormat="1" applyFont="1" applyFill="1" applyBorder="1" applyAlignment="1" applyProtection="1">
      <alignment horizontal="left" vertical="center"/>
    </xf>
    <xf numFmtId="49" fontId="19" fillId="10" borderId="6" xfId="0" applyNumberFormat="1" applyFont="1" applyFill="1" applyBorder="1" applyAlignment="1" applyProtection="1">
      <alignment horizontal="left" vertical="center"/>
      <protection locked="0"/>
    </xf>
    <xf numFmtId="0" fontId="18" fillId="6" borderId="1" xfId="0" applyFont="1" applyFill="1" applyBorder="1" applyAlignment="1" applyProtection="1">
      <alignment horizontal="center" vertical="center"/>
    </xf>
    <xf numFmtId="14" fontId="19" fillId="2" borderId="0" xfId="0" applyNumberFormat="1" applyFont="1" applyFill="1" applyAlignment="1" applyProtection="1">
      <alignment horizontal="right" vertical="center"/>
    </xf>
    <xf numFmtId="0" fontId="11" fillId="6" borderId="9" xfId="0" applyFont="1" applyFill="1" applyBorder="1" applyAlignment="1" applyProtection="1">
      <alignment horizontal="center" vertical="center" wrapText="1"/>
    </xf>
    <xf numFmtId="0" fontId="19" fillId="2" borderId="0" xfId="0" applyFont="1" applyFill="1" applyAlignment="1" applyProtection="1">
      <alignment horizontal="right" vertical="center"/>
    </xf>
    <xf numFmtId="0" fontId="22" fillId="8" borderId="6" xfId="0" applyFont="1" applyFill="1" applyBorder="1" applyAlignment="1" applyProtection="1">
      <alignment horizontal="left" vertical="center"/>
    </xf>
    <xf numFmtId="14" fontId="22" fillId="8" borderId="6" xfId="0" applyNumberFormat="1" applyFont="1" applyFill="1" applyBorder="1" applyAlignment="1" applyProtection="1">
      <alignment horizontal="left" vertical="center"/>
    </xf>
    <xf numFmtId="14" fontId="22" fillId="8" borderId="6" xfId="0" applyNumberFormat="1" applyFont="1" applyFill="1" applyBorder="1" applyAlignment="1" applyProtection="1">
      <alignment horizontal="center" vertical="center"/>
    </xf>
    <xf numFmtId="0" fontId="26" fillId="2" borderId="0" xfId="0" applyFont="1" applyFill="1" applyAlignment="1" applyProtection="1">
      <alignment horizontal="center" vertical="center"/>
    </xf>
    <xf numFmtId="14" fontId="19" fillId="10" borderId="6" xfId="0" applyNumberFormat="1" applyFont="1" applyFill="1" applyBorder="1" applyAlignment="1" applyProtection="1">
      <alignment horizontal="left" vertical="center"/>
      <protection locked="0"/>
    </xf>
    <xf numFmtId="0" fontId="0" fillId="0" borderId="0" xfId="0"/>
    <xf numFmtId="0" fontId="24" fillId="2" borderId="0" xfId="0" applyFont="1" applyFill="1" applyAlignment="1" applyProtection="1">
      <alignment horizontal="center" vertical="center"/>
    </xf>
    <xf numFmtId="0" fontId="1" fillId="2" borderId="0" xfId="0" applyFont="1" applyFill="1" applyAlignment="1" applyProtection="1">
      <alignment horizontal="center"/>
    </xf>
    <xf numFmtId="164" fontId="29" fillId="2" borderId="0" xfId="2" applyNumberFormat="1" applyFont="1" applyFill="1" applyAlignment="1" applyProtection="1">
      <alignment horizontal="left" vertical="center"/>
    </xf>
    <xf numFmtId="0" fontId="9" fillId="8" borderId="9" xfId="2" applyFont="1" applyFill="1" applyBorder="1" applyAlignment="1" applyProtection="1">
      <alignment vertical="center"/>
    </xf>
    <xf numFmtId="0" fontId="9" fillId="2" borderId="0" xfId="0" applyFont="1" applyFill="1" applyProtection="1"/>
    <xf numFmtId="0" fontId="6" fillId="2" borderId="0" xfId="0" applyFont="1" applyFill="1" applyAlignment="1" applyProtection="1">
      <alignment vertical="center"/>
    </xf>
    <xf numFmtId="0" fontId="6" fillId="0" borderId="0" xfId="0" applyFont="1" applyAlignment="1" applyProtection="1">
      <alignment horizontal="left" vertical="center"/>
    </xf>
    <xf numFmtId="0" fontId="21" fillId="2" borderId="0" xfId="0" applyFont="1" applyFill="1" applyAlignment="1" applyProtection="1">
      <alignment horizontal="left" vertical="center"/>
    </xf>
    <xf numFmtId="0" fontId="6" fillId="0" borderId="0" xfId="0" applyFont="1" applyAlignment="1">
      <alignment horizontal="left" vertical="center"/>
    </xf>
    <xf numFmtId="0" fontId="30" fillId="2" borderId="0" xfId="0" applyFont="1" applyFill="1" applyAlignment="1">
      <alignment vertical="center"/>
    </xf>
    <xf numFmtId="0" fontId="1" fillId="0" borderId="0" xfId="0" applyFont="1" applyAlignment="1" applyProtection="1">
      <alignment vertical="center"/>
    </xf>
    <xf numFmtId="0" fontId="26" fillId="2" borderId="0" xfId="0" applyFont="1" applyFill="1" applyProtection="1"/>
    <xf numFmtId="0" fontId="0" fillId="2" borderId="0" xfId="0" applyFill="1" applyProtection="1"/>
    <xf numFmtId="0" fontId="31" fillId="2" borderId="0" xfId="0" applyFont="1" applyFill="1" applyProtection="1"/>
    <xf numFmtId="0" fontId="32" fillId="2" borderId="0" xfId="0" applyFont="1" applyFill="1" applyProtection="1"/>
    <xf numFmtId="0" fontId="6" fillId="0" borderId="0" xfId="0" applyFont="1"/>
    <xf numFmtId="0" fontId="1" fillId="0" borderId="0" xfId="0" applyFont="1"/>
    <xf numFmtId="0" fontId="0" fillId="0" borderId="0" xfId="0" applyAlignment="1">
      <alignment vertical="center"/>
    </xf>
    <xf numFmtId="0" fontId="27" fillId="0" borderId="0" xfId="0" applyFont="1" applyAlignment="1">
      <alignment vertical="center"/>
    </xf>
    <xf numFmtId="0" fontId="27" fillId="3" borderId="0" xfId="2" applyFont="1" applyFill="1" applyAlignment="1" applyProtection="1">
      <alignment vertical="center"/>
    </xf>
    <xf numFmtId="0" fontId="6" fillId="0" borderId="0" xfId="0" applyFont="1" applyAlignment="1">
      <alignment vertical="center"/>
    </xf>
    <xf numFmtId="0" fontId="19" fillId="0" borderId="0" xfId="0" applyFont="1" applyAlignment="1">
      <alignment vertical="center"/>
    </xf>
    <xf numFmtId="0" fontId="0" fillId="0" borderId="0" xfId="0" applyAlignment="1">
      <alignment vertical="center"/>
    </xf>
    <xf numFmtId="0" fontId="27" fillId="0" borderId="0" xfId="0" applyFont="1" applyAlignment="1">
      <alignment vertical="center" wrapText="1"/>
    </xf>
    <xf numFmtId="14" fontId="27" fillId="3" borderId="0" xfId="2" applyNumberFormat="1" applyFont="1" applyFill="1" applyAlignment="1" applyProtection="1">
      <alignment horizontal="left" vertical="center"/>
    </xf>
    <xf numFmtId="0" fontId="0" fillId="0" borderId="0" xfId="0" applyAlignment="1">
      <alignment horizontal="right" vertical="center"/>
    </xf>
    <xf numFmtId="0" fontId="0" fillId="0" borderId="0" xfId="0" applyAlignment="1">
      <alignment horizontal="center" vertical="center"/>
    </xf>
    <xf numFmtId="0" fontId="24" fillId="0" borderId="0" xfId="0" applyFont="1" applyAlignment="1">
      <alignment vertical="center"/>
    </xf>
    <xf numFmtId="0" fontId="6" fillId="0" borderId="0" xfId="0" applyFont="1" applyAlignment="1">
      <alignment vertical="center" wrapText="1"/>
    </xf>
    <xf numFmtId="0" fontId="19" fillId="0" borderId="0" xfId="0" applyFont="1" applyAlignment="1">
      <alignment vertical="center" wrapText="1"/>
    </xf>
    <xf numFmtId="0" fontId="33" fillId="0" borderId="0" xfId="0" applyFont="1" applyAlignment="1">
      <alignment horizontal="right" vertical="center" wrapText="1"/>
    </xf>
    <xf numFmtId="0" fontId="33" fillId="0" borderId="0" xfId="0" applyFont="1" applyAlignment="1">
      <alignment vertical="center" wrapText="1"/>
    </xf>
    <xf numFmtId="0" fontId="6" fillId="0" borderId="0" xfId="0" applyFont="1" applyAlignment="1">
      <alignment vertical="center"/>
    </xf>
    <xf numFmtId="0" fontId="1" fillId="0" borderId="0" xfId="0" applyFont="1" applyAlignment="1">
      <alignment vertical="center"/>
    </xf>
    <xf numFmtId="164" fontId="27" fillId="3" borderId="0" xfId="2" applyNumberFormat="1" applyFont="1" applyFill="1" applyAlignment="1" applyProtection="1">
      <alignment horizontal="left" vertical="center" wrapText="1"/>
    </xf>
    <xf numFmtId="164" fontId="27" fillId="3" borderId="0" xfId="2" applyNumberFormat="1" applyFont="1" applyFill="1" applyAlignment="1" applyProtection="1">
      <alignment horizontal="left" vertical="center"/>
    </xf>
    <xf numFmtId="0" fontId="27" fillId="0" borderId="0" xfId="0" applyFont="1" applyAlignment="1" applyProtection="1">
      <alignment vertical="center"/>
    </xf>
    <xf numFmtId="0" fontId="27" fillId="3" borderId="0" xfId="0" applyFont="1" applyFill="1" applyAlignment="1" applyProtection="1">
      <alignment horizontal="left" vertical="center"/>
    </xf>
    <xf numFmtId="0" fontId="7" fillId="0" borderId="0" xfId="1" applyFont="1" applyAlignment="1" applyProtection="1"/>
    <xf numFmtId="167" fontId="16" fillId="2" borderId="0" xfId="0" applyNumberFormat="1" applyFont="1" applyFill="1" applyAlignment="1" applyProtection="1">
      <alignment vertical="center"/>
    </xf>
    <xf numFmtId="167" fontId="22" fillId="8" borderId="1" xfId="0" applyNumberFormat="1" applyFont="1" applyFill="1" applyBorder="1" applyAlignment="1" applyProtection="1">
      <alignment horizontal="center" vertical="center"/>
    </xf>
    <xf numFmtId="167" fontId="19" fillId="10" borderId="6" xfId="0" applyNumberFormat="1" applyFont="1" applyFill="1" applyBorder="1" applyAlignment="1" applyProtection="1">
      <alignment horizontal="center" vertical="center"/>
      <protection locked="0"/>
    </xf>
    <xf numFmtId="167" fontId="19" fillId="10" borderId="1" xfId="0" applyNumberFormat="1" applyFont="1" applyFill="1" applyBorder="1" applyAlignment="1" applyProtection="1">
      <alignment horizontal="center" vertical="center"/>
      <protection locked="0"/>
    </xf>
    <xf numFmtId="167" fontId="11" fillId="2" borderId="0" xfId="0" applyNumberFormat="1" applyFont="1" applyFill="1" applyAlignment="1" applyProtection="1">
      <alignment horizontal="center" vertical="center"/>
    </xf>
    <xf numFmtId="164" fontId="27" fillId="0" borderId="0" xfId="2" applyNumberFormat="1" applyFont="1" applyFill="1" applyAlignment="1" applyProtection="1">
      <alignment horizontal="left" vertical="center" wrapText="1"/>
    </xf>
    <xf numFmtId="167" fontId="2" fillId="2" borderId="0" xfId="2" applyNumberFormat="1" applyFont="1" applyFill="1" applyAlignment="1" applyProtection="1">
      <alignment horizontal="center" vertical="center"/>
    </xf>
    <xf numFmtId="167" fontId="19" fillId="10" borderId="6" xfId="0" applyNumberFormat="1" applyFont="1" applyFill="1" applyBorder="1" applyAlignment="1" applyProtection="1">
      <alignment horizontal="left" vertical="center"/>
      <protection locked="0"/>
    </xf>
    <xf numFmtId="0" fontId="0" fillId="2" borderId="0" xfId="0" applyFill="1"/>
    <xf numFmtId="0" fontId="2" fillId="0" borderId="0" xfId="2" applyFont="1" applyAlignment="1" applyProtection="1">
      <alignment horizontal="center" vertical="center"/>
    </xf>
    <xf numFmtId="0" fontId="4" fillId="2" borderId="0" xfId="2" applyFont="1" applyFill="1" applyAlignment="1" applyProtection="1">
      <alignment horizontal="center" vertical="center"/>
    </xf>
    <xf numFmtId="0" fontId="5" fillId="2" borderId="0" xfId="0" applyFont="1" applyFill="1" applyAlignment="1" applyProtection="1">
      <alignment horizontal="center" vertical="center"/>
    </xf>
    <xf numFmtId="0" fontId="2" fillId="2" borderId="0" xfId="2" applyFont="1" applyFill="1" applyAlignment="1" applyProtection="1">
      <alignment horizontal="center" vertical="center"/>
    </xf>
    <xf numFmtId="0" fontId="18" fillId="6" borderId="1" xfId="0" applyFont="1" applyFill="1" applyBorder="1" applyAlignment="1" applyProtection="1">
      <alignment horizontal="center" textRotation="90"/>
    </xf>
    <xf numFmtId="0" fontId="18" fillId="6" borderId="1" xfId="0" applyFont="1" applyFill="1" applyBorder="1" applyAlignment="1" applyProtection="1">
      <alignment horizontal="center"/>
    </xf>
    <xf numFmtId="167" fontId="18" fillId="6" borderId="1" xfId="0" applyNumberFormat="1" applyFont="1" applyFill="1" applyBorder="1" applyAlignment="1" applyProtection="1">
      <alignment horizontal="center" textRotation="90" wrapText="1"/>
    </xf>
    <xf numFmtId="167" fontId="18" fillId="6" borderId="1" xfId="0" applyNumberFormat="1" applyFont="1" applyFill="1" applyBorder="1" applyAlignment="1" applyProtection="1">
      <alignment horizontal="center" textRotation="90"/>
    </xf>
    <xf numFmtId="0" fontId="18" fillId="6" borderId="3" xfId="0" applyFont="1" applyFill="1" applyBorder="1" applyAlignment="1" applyProtection="1">
      <alignment horizontal="center" vertical="center" wrapText="1"/>
    </xf>
    <xf numFmtId="14" fontId="18" fillId="6" borderId="3" xfId="0" applyNumberFormat="1" applyFont="1" applyFill="1" applyBorder="1" applyAlignment="1" applyProtection="1">
      <alignment horizontal="center" vertical="center" wrapText="1"/>
    </xf>
    <xf numFmtId="0" fontId="18" fillId="7" borderId="1" xfId="0" applyFont="1" applyFill="1" applyBorder="1" applyAlignment="1" applyProtection="1">
      <alignment horizontal="center" textRotation="90" wrapText="1"/>
    </xf>
    <xf numFmtId="0" fontId="27" fillId="6" borderId="1" xfId="0" applyFont="1" applyFill="1" applyBorder="1" applyAlignment="1" applyProtection="1">
      <alignment horizontal="center" vertical="center" wrapText="1"/>
    </xf>
    <xf numFmtId="0" fontId="18" fillId="6" borderId="1" xfId="0" applyFont="1" applyFill="1" applyBorder="1" applyAlignment="1" applyProtection="1">
      <alignment horizontal="center" textRotation="90" wrapText="1"/>
    </xf>
    <xf numFmtId="0" fontId="18" fillId="6" borderId="2" xfId="0" applyFont="1" applyFill="1" applyBorder="1" applyAlignment="1" applyProtection="1">
      <alignment horizontal="center" vertical="center"/>
    </xf>
    <xf numFmtId="0" fontId="18" fillId="6" borderId="1" xfId="0" applyFont="1" applyFill="1" applyBorder="1" applyAlignment="1" applyProtection="1">
      <alignment horizontal="center" vertical="center"/>
    </xf>
    <xf numFmtId="0" fontId="18" fillId="6" borderId="1" xfId="0" applyFont="1" applyFill="1" applyBorder="1" applyAlignment="1" applyProtection="1">
      <alignment horizontal="center" vertical="center" wrapText="1"/>
    </xf>
    <xf numFmtId="0" fontId="0" fillId="0" borderId="0" xfId="0"/>
    <xf numFmtId="0" fontId="1" fillId="2" borderId="12" xfId="0" applyFont="1" applyFill="1" applyBorder="1" applyAlignment="1" applyProtection="1">
      <alignment horizontal="center" vertical="center"/>
    </xf>
    <xf numFmtId="0" fontId="27" fillId="0" borderId="0" xfId="0" applyFont="1" applyAlignment="1" applyProtection="1">
      <alignment horizontal="center" vertical="center"/>
    </xf>
  </cellXfs>
  <cellStyles count="8">
    <cellStyle name="cf1" xfId="3" xr:uid="{00000000-0005-0000-0000-000007000000}"/>
    <cellStyle name="cf2" xfId="4" xr:uid="{00000000-0005-0000-0000-000008000000}"/>
    <cellStyle name="cf3" xfId="5" xr:uid="{00000000-0005-0000-0000-000009000000}"/>
    <cellStyle name="cf4" xfId="6" xr:uid="{00000000-0005-0000-0000-00000A000000}"/>
    <cellStyle name="cf5" xfId="7" xr:uid="{00000000-0005-0000-0000-00000B000000}"/>
    <cellStyle name="Link" xfId="1" builtinId="8"/>
    <cellStyle name="Standard" xfId="0" builtinId="0"/>
    <cellStyle name="Standard 2" xfId="2" xr:uid="{00000000-0005-0000-0000-000006000000}"/>
  </cellStyles>
  <dxfs count="19">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FF"/>
        </patternFill>
      </fill>
    </dxf>
    <dxf>
      <font>
        <sz val="10"/>
        <color rgb="FF000000"/>
        <name val="Verdana1"/>
      </font>
      <numFmt numFmtId="0" formatCode="General"/>
      <fill>
        <patternFill>
          <bgColor rgb="FFFFFFFF"/>
        </patternFill>
      </fill>
    </dxf>
    <dxf>
      <font>
        <sz val="10"/>
        <color rgb="FF000000"/>
        <name val="Verdana1"/>
      </font>
      <numFmt numFmtId="0" formatCode="General"/>
      <fill>
        <patternFill>
          <bgColor rgb="FFFFCCCC"/>
        </patternFill>
      </fill>
    </dxf>
    <dxf>
      <font>
        <sz val="10"/>
        <color rgb="FF000000"/>
        <name val="Verdana1"/>
      </font>
      <numFmt numFmtId="0" formatCode="General"/>
      <fill>
        <patternFill>
          <bgColor rgb="FFFFCCCC"/>
        </patternFill>
      </fill>
    </dxf>
    <dxf>
      <font>
        <sz val="10"/>
        <color rgb="FF000000"/>
        <name val="Verdana1"/>
      </font>
      <numFmt numFmtId="0" formatCode="General"/>
      <fill>
        <patternFill>
          <bgColor rgb="FF92D050"/>
        </patternFill>
      </fill>
    </dxf>
    <dxf>
      <font>
        <sz val="10"/>
        <color rgb="FF000000"/>
        <name val="Verdana1"/>
      </font>
      <numFmt numFmtId="0" formatCode="General"/>
      <fill>
        <patternFill>
          <bgColor rgb="FF92D050"/>
        </patternFill>
      </fill>
    </dxf>
    <dxf>
      <font>
        <sz val="10"/>
        <color rgb="FF000000"/>
        <name val="Verdana1"/>
      </font>
      <numFmt numFmtId="0" formatCode="General"/>
      <fill>
        <patternFill>
          <bgColor rgb="FF92D050"/>
        </patternFill>
      </fill>
    </dxf>
    <dxf>
      <font>
        <sz val="10"/>
        <color rgb="FF000000"/>
        <name val="Verdana1"/>
      </font>
      <numFmt numFmtId="0" formatCode="General"/>
      <fill>
        <patternFill>
          <bgColor rgb="FFFFFF00"/>
        </patternFill>
      </fill>
    </dxf>
    <dxf>
      <font>
        <sz val="10"/>
        <color rgb="FF000000"/>
        <name val="Verdana1"/>
      </font>
      <numFmt numFmtId="0" formatCode="General"/>
      <fill>
        <patternFill>
          <bgColor rgb="FFFFFFFF"/>
        </patternFill>
      </fill>
    </dxf>
    <dxf>
      <font>
        <sz val="10"/>
        <color rgb="FF000000"/>
        <name val="Verdana1"/>
      </font>
      <numFmt numFmtId="0" formatCode="General"/>
      <fill>
        <patternFill>
          <bgColor rgb="FF92D05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BF1DE"/>
      <rgbColor rgb="FFF2F2F2"/>
      <rgbColor rgb="FF660066"/>
      <rgbColor rgb="FFFF8080"/>
      <rgbColor rgb="FF0066CC"/>
      <rgbColor rgb="FFD0CECE"/>
      <rgbColor rgb="FF000080"/>
      <rgbColor rgb="FFFF00FF"/>
      <rgbColor rgb="FFFFFF00"/>
      <rgbColor rgb="FF00FFFF"/>
      <rgbColor rgb="FF800080"/>
      <rgbColor rgb="FF800000"/>
      <rgbColor rgb="FF008080"/>
      <rgbColor rgb="FF0000FF"/>
      <rgbColor rgb="FF00CCFF"/>
      <rgbColor rgb="FFD9D9D9"/>
      <rgbColor rgb="FFD7E4BD"/>
      <rgbColor rgb="FFFFFF99"/>
      <rgbColor rgb="FF99CCFF"/>
      <rgbColor rgb="FFFF99CC"/>
      <rgbColor rgb="FFCC99FF"/>
      <rgbColor rgb="FFFFCCCC"/>
      <rgbColor rgb="FF3366FF"/>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360</xdr:colOff>
      <xdr:row>0</xdr:row>
      <xdr:rowOff>360</xdr:rowOff>
    </xdr:to>
    <xdr:sp macro="" textlink="">
      <xdr:nvSpPr>
        <xdr:cNvPr id="2" name="Kommentar 3">
          <a:extLst>
            <a:ext uri="{FF2B5EF4-FFF2-40B4-BE49-F238E27FC236}">
              <a16:creationId xmlns:a16="http://schemas.microsoft.com/office/drawing/2014/main" id="{00000000-0008-0000-0100-000002000000}"/>
            </a:ext>
          </a:extLst>
        </xdr:cNvPr>
        <xdr:cNvSpPr/>
      </xdr:nvSpPr>
      <xdr:spPr>
        <a:xfrm>
          <a:off x="0" y="0"/>
          <a:ext cx="360" cy="360"/>
        </a:xfrm>
        <a:prstGeom prst="rect">
          <a:avLst/>
        </a:prstGeom>
        <a:solidFill>
          <a:srgbClr val="4472C4"/>
        </a:solidFill>
        <a:ln w="12600">
          <a:solidFill>
            <a:srgbClr val="172C51"/>
          </a:solidFill>
          <a:miter/>
        </a:ln>
      </xdr:spPr>
    </xdr:sp>
    <xdr:clientData/>
  </xdr:twoCellAnchor>
  <xdr:twoCellAnchor editAs="absolute">
    <xdr:from>
      <xdr:col>0</xdr:col>
      <xdr:colOff>0</xdr:colOff>
      <xdr:row>0</xdr:row>
      <xdr:rowOff>0</xdr:rowOff>
    </xdr:from>
    <xdr:to>
      <xdr:col>0</xdr:col>
      <xdr:colOff>360</xdr:colOff>
      <xdr:row>0</xdr:row>
      <xdr:rowOff>360</xdr:rowOff>
    </xdr:to>
    <xdr:sp macro="" textlink="">
      <xdr:nvSpPr>
        <xdr:cNvPr id="3" name="Kommentar 4">
          <a:extLst>
            <a:ext uri="{FF2B5EF4-FFF2-40B4-BE49-F238E27FC236}">
              <a16:creationId xmlns:a16="http://schemas.microsoft.com/office/drawing/2014/main" id="{00000000-0008-0000-0100-000003000000}"/>
            </a:ext>
          </a:extLst>
        </xdr:cNvPr>
        <xdr:cNvSpPr/>
      </xdr:nvSpPr>
      <xdr:spPr>
        <a:xfrm>
          <a:off x="0" y="0"/>
          <a:ext cx="360" cy="360"/>
        </a:xfrm>
        <a:prstGeom prst="rect">
          <a:avLst/>
        </a:prstGeom>
        <a:solidFill>
          <a:srgbClr val="4472C4"/>
        </a:solidFill>
        <a:ln w="12600">
          <a:solidFill>
            <a:srgbClr val="172C51"/>
          </a:solidFill>
          <a:miter/>
        </a:ln>
      </xdr:spPr>
    </xdr:sp>
    <xdr:clientData/>
  </xdr:twoCellAnchor>
  <xdr:twoCellAnchor editAs="absolute">
    <xdr:from>
      <xdr:col>0</xdr:col>
      <xdr:colOff>0</xdr:colOff>
      <xdr:row>0</xdr:row>
      <xdr:rowOff>0</xdr:rowOff>
    </xdr:from>
    <xdr:to>
      <xdr:col>0</xdr:col>
      <xdr:colOff>360</xdr:colOff>
      <xdr:row>0</xdr:row>
      <xdr:rowOff>360</xdr:rowOff>
    </xdr:to>
    <xdr:sp macro="" textlink="">
      <xdr:nvSpPr>
        <xdr:cNvPr id="4" name="Kommentar 1">
          <a:extLst>
            <a:ext uri="{FF2B5EF4-FFF2-40B4-BE49-F238E27FC236}">
              <a16:creationId xmlns:a16="http://schemas.microsoft.com/office/drawing/2014/main" id="{00000000-0008-0000-0100-000004000000}"/>
            </a:ext>
          </a:extLst>
        </xdr:cNvPr>
        <xdr:cNvSpPr/>
      </xdr:nvSpPr>
      <xdr:spPr>
        <a:xfrm>
          <a:off x="0" y="0"/>
          <a:ext cx="360" cy="360"/>
        </a:xfrm>
        <a:prstGeom prst="rect">
          <a:avLst/>
        </a:prstGeom>
        <a:solidFill>
          <a:srgbClr val="4472C4"/>
        </a:solidFill>
        <a:ln w="12600">
          <a:solidFill>
            <a:srgbClr val="172C51"/>
          </a:solidFill>
          <a:miter/>
        </a:ln>
      </xdr:spPr>
    </xdr:sp>
    <xdr:clientData/>
  </xdr:twoCellAnchor>
  <xdr:twoCellAnchor editAs="absolute">
    <xdr:from>
      <xdr:col>0</xdr:col>
      <xdr:colOff>0</xdr:colOff>
      <xdr:row>0</xdr:row>
      <xdr:rowOff>0</xdr:rowOff>
    </xdr:from>
    <xdr:to>
      <xdr:col>0</xdr:col>
      <xdr:colOff>360</xdr:colOff>
      <xdr:row>0</xdr:row>
      <xdr:rowOff>360</xdr:rowOff>
    </xdr:to>
    <xdr:sp macro="" textlink="">
      <xdr:nvSpPr>
        <xdr:cNvPr id="5" name="Kommentar 2">
          <a:extLst>
            <a:ext uri="{FF2B5EF4-FFF2-40B4-BE49-F238E27FC236}">
              <a16:creationId xmlns:a16="http://schemas.microsoft.com/office/drawing/2014/main" id="{00000000-0008-0000-0100-000005000000}"/>
            </a:ext>
          </a:extLst>
        </xdr:cNvPr>
        <xdr:cNvSpPr/>
      </xdr:nvSpPr>
      <xdr:spPr>
        <a:xfrm>
          <a:off x="0" y="0"/>
          <a:ext cx="360" cy="360"/>
        </a:xfrm>
        <a:prstGeom prst="rect">
          <a:avLst/>
        </a:prstGeom>
        <a:solidFill>
          <a:srgbClr val="4472C4"/>
        </a:solidFill>
        <a:ln w="12600">
          <a:solidFill>
            <a:srgbClr val="172C51"/>
          </a:solidFill>
          <a:miter/>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hyperlink" Target="mailto:freestyleanmeldung@gmx.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zoomScale="83" zoomScaleNormal="50" workbookViewId="0">
      <selection activeCell="C11" sqref="C11"/>
    </sheetView>
  </sheetViews>
  <sheetFormatPr baseColWidth="10" defaultColWidth="9.88671875" defaultRowHeight="13.2" x14ac:dyDescent="0.25"/>
  <cols>
    <col min="1" max="1" width="25.6640625" style="1" customWidth="1"/>
    <col min="2" max="2" width="20.6640625" style="1" customWidth="1"/>
    <col min="3" max="3" width="52" style="1" customWidth="1"/>
    <col min="4" max="4" width="25.6640625" style="1" customWidth="1"/>
    <col min="5" max="5" width="16.109375" style="1" customWidth="1"/>
    <col min="6" max="16384" width="9.88671875" style="1"/>
  </cols>
  <sheetData>
    <row r="1" spans="1:5" ht="30" customHeight="1" x14ac:dyDescent="0.25">
      <c r="A1" s="136"/>
      <c r="B1" s="136"/>
      <c r="C1" s="136"/>
      <c r="D1" s="136"/>
    </row>
    <row r="2" spans="1:5" s="3" customFormat="1" ht="30" customHeight="1" x14ac:dyDescent="0.25">
      <c r="A2" s="137" t="str">
        <f>Intern_Wettkampfdaten!B1</f>
        <v>Bayerische Zwergerlmeisterschaft</v>
      </c>
      <c r="B2" s="137"/>
      <c r="C2" s="137"/>
      <c r="D2" s="137"/>
      <c r="E2" s="2"/>
    </row>
    <row r="3" spans="1:5" s="3" customFormat="1" ht="30" customHeight="1" x14ac:dyDescent="0.25">
      <c r="A3" s="138" t="str">
        <f>Intern_Wettkampfdaten!B6</f>
        <v>14.11.2026</v>
      </c>
      <c r="B3" s="138"/>
      <c r="C3" s="138"/>
      <c r="D3" s="138"/>
      <c r="E3" s="2"/>
    </row>
    <row r="4" spans="1:5" s="5" customFormat="1" ht="30" customHeight="1" x14ac:dyDescent="0.25">
      <c r="A4" s="4"/>
      <c r="B4" s="4"/>
      <c r="C4" s="4"/>
      <c r="D4" s="4"/>
    </row>
    <row r="5" spans="1:5" ht="30" customHeight="1" x14ac:dyDescent="0.25">
      <c r="B5" s="139" t="s">
        <v>0</v>
      </c>
      <c r="C5" s="139"/>
    </row>
    <row r="6" spans="1:5" ht="19.5" customHeight="1" x14ac:dyDescent="0.25">
      <c r="B6" s="6"/>
      <c r="C6" s="6"/>
    </row>
    <row r="7" spans="1:5" ht="19.5" customHeight="1" x14ac:dyDescent="0.25">
      <c r="B7" s="7" t="s">
        <v>1</v>
      </c>
      <c r="C7" s="8"/>
    </row>
    <row r="8" spans="1:5" ht="19.5" customHeight="1" x14ac:dyDescent="0.25">
      <c r="B8" s="7" t="s">
        <v>2</v>
      </c>
      <c r="C8" s="8"/>
    </row>
    <row r="9" spans="1:5" ht="19.5" customHeight="1" x14ac:dyDescent="0.25">
      <c r="B9" s="7" t="s">
        <v>3</v>
      </c>
      <c r="C9" s="8"/>
    </row>
    <row r="10" spans="1:5" ht="19.5" customHeight="1" x14ac:dyDescent="0.25">
      <c r="B10" s="7" t="s">
        <v>4</v>
      </c>
      <c r="C10" s="8"/>
    </row>
    <row r="11" spans="1:5" ht="19.5" customHeight="1" x14ac:dyDescent="0.25">
      <c r="B11" s="7" t="s">
        <v>5</v>
      </c>
      <c r="C11" s="9"/>
    </row>
    <row r="12" spans="1:5" ht="19.5" customHeight="1" x14ac:dyDescent="0.25">
      <c r="B12" s="7" t="s">
        <v>6</v>
      </c>
      <c r="C12" s="10"/>
    </row>
    <row r="13" spans="1:5" ht="19.5" customHeight="1" x14ac:dyDescent="0.25">
      <c r="B13" s="6"/>
      <c r="C13" s="6"/>
    </row>
    <row r="14" spans="1:5" ht="19.5" customHeight="1" x14ac:dyDescent="0.25">
      <c r="B14" s="6"/>
      <c r="C14" s="6"/>
    </row>
    <row r="15" spans="1:5" ht="82.2" customHeight="1" x14ac:dyDescent="0.25">
      <c r="B15" s="11" t="s">
        <v>7</v>
      </c>
      <c r="C15" s="133" t="s">
        <v>110</v>
      </c>
    </row>
    <row r="16" spans="1:5" ht="19.5" customHeight="1" x14ac:dyDescent="0.25">
      <c r="B16" s="12"/>
      <c r="C16" s="13"/>
    </row>
    <row r="17" spans="2:3" ht="19.5" customHeight="1" x14ac:dyDescent="0.25">
      <c r="B17" s="12"/>
      <c r="C17" s="14"/>
    </row>
    <row r="18" spans="2:3" ht="19.5" customHeight="1" x14ac:dyDescent="0.25">
      <c r="B18" s="12" t="s">
        <v>8</v>
      </c>
      <c r="C18" s="15" t="str">
        <f>TEXT(Intern_Wettkampfdaten!B11,"TT.MM.JJJJ")&amp;" (Nachmeldungen sind nicht möglich)"</f>
        <v>23.10.2026 (Nachmeldungen sind nicht möglich)</v>
      </c>
    </row>
    <row r="19" spans="2:3" ht="19.5" customHeight="1" x14ac:dyDescent="0.3">
      <c r="B19" s="16"/>
      <c r="C19" s="17"/>
    </row>
    <row r="20" spans="2:3" ht="19.5" customHeight="1" x14ac:dyDescent="0.25">
      <c r="B20" s="18" t="s">
        <v>9</v>
      </c>
      <c r="C20" s="19" t="str">
        <f>HYPERLINK("mailto:"&amp;Intern_Wettkampfdaten!B12&amp;"?subject="&amp;Intern_Wettkampfdaten!B13&amp;" "&amp;C7,Intern_Wettkampfdaten!B12)</f>
        <v>freestyleanmeldung@gmx.de</v>
      </c>
    </row>
  </sheetData>
  <sheetProtection algorithmName="SHA-512" hashValue="B+ox02RBvTkqNwCDlGo94LMuhrNPqBgsNhuwfBpsKaseud0nh2ciMJ87gt+ytKWXZ0rQ/8bQr0KpjJ271GwrdQ==" saltValue="6ZO00LtRf7jYiIWr9j9knw==" spinCount="100000" sheet="1" objects="1" scenarios="1" selectLockedCells="1"/>
  <mergeCells count="4">
    <mergeCell ref="A1:D1"/>
    <mergeCell ref="A2:D2"/>
    <mergeCell ref="A3:D3"/>
    <mergeCell ref="B5:C5"/>
  </mergeCells>
  <conditionalFormatting sqref="C7:C12">
    <cfRule type="expression" dxfId="18" priority="3">
      <formula>NOT(COUNTBLANK($C$7:$C$12)&gt;0)</formula>
    </cfRule>
    <cfRule type="expression" dxfId="17" priority="4">
      <formula>NOT($C7="")</formula>
    </cfRule>
  </conditionalFormatting>
  <conditionalFormatting sqref="C15">
    <cfRule type="expression" dxfId="16" priority="1">
      <formula>OR($B$10="XX,- Euro / Teilnehmer / Disziplin (maximal 45,- Euro)",$B$10="")</formula>
    </cfRule>
  </conditionalFormatting>
  <pageMargins left="0.75" right="0.75" top="1" bottom="1" header="1" footer="1"/>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N62"/>
  <sheetViews>
    <sheetView zoomScale="67" zoomScaleNormal="67" workbookViewId="0">
      <selection activeCell="E8" sqref="E8"/>
    </sheetView>
  </sheetViews>
  <sheetFormatPr baseColWidth="10" defaultColWidth="9.88671875" defaultRowHeight="13.2" x14ac:dyDescent="0.25"/>
  <cols>
    <col min="1" max="1" width="3.44140625" style="20" customWidth="1"/>
    <col min="2" max="3" width="20.6640625" style="20" customWidth="1"/>
    <col min="4" max="4" width="4.5546875" style="20" customWidth="1"/>
    <col min="5" max="5" width="10.6640625" style="132" customWidth="1"/>
    <col min="6" max="6" width="6.6640625" style="20" customWidth="1"/>
    <col min="7" max="8" width="4.88671875" style="20" hidden="1" customWidth="1"/>
    <col min="9" max="9" width="20.88671875" style="20" hidden="1" customWidth="1"/>
    <col min="10" max="10" width="4.88671875" style="20" customWidth="1"/>
    <col min="11" max="11" width="20.6640625" style="20" customWidth="1"/>
    <col min="12" max="12" width="6.6640625" style="20" customWidth="1"/>
    <col min="13" max="13" width="20.6640625" style="20" customWidth="1"/>
    <col min="14" max="15" width="6.6640625" style="20" customWidth="1"/>
    <col min="16" max="16" width="20.6640625" style="20" customWidth="1"/>
    <col min="17" max="18" width="6.6640625" style="20" customWidth="1"/>
    <col min="19" max="19" width="20.6640625" style="20" customWidth="1"/>
    <col min="20" max="20" width="7.109375" style="20" customWidth="1"/>
    <col min="21" max="21" width="20.6640625" style="20" hidden="1" customWidth="1"/>
    <col min="22" max="22" width="7.109375" style="20" hidden="1" customWidth="1"/>
    <col min="23" max="23" width="16.33203125" style="21" hidden="1" customWidth="1"/>
    <col min="24" max="24" width="9.109375" style="21" hidden="1" customWidth="1"/>
    <col min="25" max="25" width="7.77734375" style="20" hidden="1" customWidth="1"/>
    <col min="26" max="247" width="9.88671875" style="20"/>
    <col min="249" max="16384" width="9.88671875" style="20"/>
  </cols>
  <sheetData>
    <row r="1" spans="1:248" s="23" customFormat="1" ht="30" customHeight="1" x14ac:dyDescent="0.25">
      <c r="A1" s="136"/>
      <c r="B1" s="136"/>
      <c r="C1" s="136"/>
      <c r="D1" s="136"/>
      <c r="E1" s="136"/>
      <c r="F1" s="136"/>
      <c r="G1" s="136"/>
      <c r="H1" s="136"/>
      <c r="I1" s="136"/>
      <c r="J1" s="136"/>
      <c r="K1" s="136"/>
      <c r="L1" s="136"/>
      <c r="M1" s="136"/>
      <c r="N1" s="136"/>
      <c r="O1" s="136"/>
      <c r="P1" s="136"/>
      <c r="Q1" s="136"/>
      <c r="R1" s="136"/>
      <c r="S1" s="136"/>
      <c r="T1" s="136"/>
      <c r="U1" s="136"/>
      <c r="V1" s="136"/>
      <c r="W1" s="22"/>
      <c r="X1" s="22"/>
      <c r="IN1"/>
    </row>
    <row r="2" spans="1:248" s="23" customFormat="1" ht="30" customHeight="1" x14ac:dyDescent="0.25">
      <c r="A2" s="140" t="str">
        <f>Intern_Wettkampfdaten!B1</f>
        <v>Bayerische Zwergerlmeisterschaft</v>
      </c>
      <c r="B2" s="140"/>
      <c r="C2" s="140"/>
      <c r="D2" s="140"/>
      <c r="E2" s="140"/>
      <c r="F2" s="140"/>
      <c r="G2" s="140"/>
      <c r="H2" s="140"/>
      <c r="I2" s="140"/>
      <c r="J2" s="140"/>
      <c r="K2" s="140"/>
      <c r="L2" s="140"/>
      <c r="M2" s="140"/>
      <c r="N2" s="140"/>
      <c r="O2" s="140"/>
      <c r="P2" s="140"/>
      <c r="Q2" s="140"/>
      <c r="R2" s="140"/>
      <c r="S2" s="140"/>
      <c r="T2" s="140"/>
      <c r="U2" s="140"/>
      <c r="V2" s="140"/>
      <c r="W2" s="22"/>
      <c r="X2" s="22"/>
      <c r="IN2"/>
    </row>
    <row r="3" spans="1:248" s="25" customFormat="1" ht="30" customHeight="1" x14ac:dyDescent="0.25">
      <c r="A3" s="138" t="str">
        <f>Intern_Wettkampfdaten!B6</f>
        <v>14.11.2026</v>
      </c>
      <c r="B3" s="138"/>
      <c r="C3" s="138"/>
      <c r="D3" s="138"/>
      <c r="E3" s="138"/>
      <c r="F3" s="138"/>
      <c r="G3" s="138"/>
      <c r="H3" s="138"/>
      <c r="I3" s="138"/>
      <c r="J3" s="138"/>
      <c r="K3" s="138"/>
      <c r="L3" s="138"/>
      <c r="M3" s="138"/>
      <c r="N3" s="138"/>
      <c r="O3" s="138"/>
      <c r="P3" s="138"/>
      <c r="Q3" s="138"/>
      <c r="R3" s="138"/>
      <c r="S3" s="138"/>
      <c r="T3" s="138"/>
      <c r="U3" s="138"/>
      <c r="V3" s="138"/>
      <c r="W3" s="24"/>
      <c r="X3" s="24"/>
      <c r="IN3"/>
    </row>
    <row r="4" spans="1:248" s="26" customFormat="1" ht="1.5" customHeight="1" x14ac:dyDescent="0.25">
      <c r="A4" s="4"/>
      <c r="B4" s="4"/>
      <c r="C4" s="4"/>
      <c r="D4" s="4"/>
      <c r="E4" s="128"/>
      <c r="T4" s="27"/>
      <c r="W4" s="28"/>
      <c r="X4" s="28"/>
      <c r="IN4"/>
    </row>
    <row r="5" spans="1:248" s="26" customFormat="1" ht="39.75" customHeight="1" x14ac:dyDescent="0.25">
      <c r="A5" s="141" t="s">
        <v>10</v>
      </c>
      <c r="B5" s="142" t="s">
        <v>11</v>
      </c>
      <c r="C5" s="142" t="s">
        <v>12</v>
      </c>
      <c r="D5" s="141" t="s">
        <v>13</v>
      </c>
      <c r="E5" s="143" t="s">
        <v>108</v>
      </c>
      <c r="F5" s="141" t="s">
        <v>15</v>
      </c>
      <c r="G5" s="29"/>
      <c r="H5" s="145" t="s">
        <v>16</v>
      </c>
      <c r="I5" s="145"/>
      <c r="J5" s="145" t="s">
        <v>17</v>
      </c>
      <c r="K5" s="145"/>
      <c r="L5" s="145" t="s">
        <v>18</v>
      </c>
      <c r="M5" s="145"/>
      <c r="N5" s="146" t="s">
        <v>19</v>
      </c>
      <c r="O5" s="146"/>
      <c r="P5" s="146"/>
      <c r="Q5" s="145" t="s">
        <v>20</v>
      </c>
      <c r="R5" s="145"/>
      <c r="S5" s="145"/>
      <c r="T5" s="141" t="s">
        <v>21</v>
      </c>
      <c r="U5" s="30"/>
      <c r="V5" s="147" t="s">
        <v>22</v>
      </c>
      <c r="W5" s="28"/>
      <c r="X5" s="28"/>
      <c r="IN5"/>
    </row>
    <row r="6" spans="1:248" s="39" customFormat="1" ht="109.5" customHeight="1" x14ac:dyDescent="0.25">
      <c r="A6" s="141"/>
      <c r="B6" s="141"/>
      <c r="C6" s="141"/>
      <c r="D6" s="141"/>
      <c r="E6" s="144"/>
      <c r="F6" s="141"/>
      <c r="G6" s="31" t="s">
        <v>23</v>
      </c>
      <c r="H6" s="32" t="s">
        <v>24</v>
      </c>
      <c r="I6" s="33" t="s">
        <v>25</v>
      </c>
      <c r="J6" s="32" t="s">
        <v>26</v>
      </c>
      <c r="K6" s="33" t="s">
        <v>27</v>
      </c>
      <c r="L6" s="32" t="s">
        <v>28</v>
      </c>
      <c r="M6" s="34" t="s">
        <v>27</v>
      </c>
      <c r="N6" s="32" t="s">
        <v>29</v>
      </c>
      <c r="O6" s="35" t="s">
        <v>30</v>
      </c>
      <c r="P6" s="34" t="s">
        <v>27</v>
      </c>
      <c r="Q6" s="35" t="s">
        <v>31</v>
      </c>
      <c r="R6" s="35" t="s">
        <v>30</v>
      </c>
      <c r="S6" s="33" t="s">
        <v>27</v>
      </c>
      <c r="T6" s="141"/>
      <c r="U6" s="36" t="s">
        <v>32</v>
      </c>
      <c r="V6" s="147"/>
      <c r="W6" s="37"/>
      <c r="X6" s="38"/>
      <c r="Y6" s="37" t="s">
        <v>33</v>
      </c>
      <c r="IN6"/>
    </row>
    <row r="7" spans="1:248" ht="18" customHeight="1" x14ac:dyDescent="0.25">
      <c r="A7" s="40">
        <v>0</v>
      </c>
      <c r="B7" s="41" t="s">
        <v>34</v>
      </c>
      <c r="C7" s="42" t="s">
        <v>35</v>
      </c>
      <c r="D7" s="40" t="s">
        <v>36</v>
      </c>
      <c r="E7" s="129">
        <v>38523</v>
      </c>
      <c r="F7" s="44">
        <f>IF(ISBLANK(E7)=FALSE(),DATEDIF(E7,Intern_Wettkampfdaten!$B$3,"Y"),"")</f>
        <v>17</v>
      </c>
      <c r="G7" s="45" t="s">
        <v>37</v>
      </c>
      <c r="H7" s="45" t="s">
        <v>37</v>
      </c>
      <c r="I7" s="46" t="s">
        <v>38</v>
      </c>
      <c r="J7" s="45" t="s">
        <v>37</v>
      </c>
      <c r="K7" s="46" t="s">
        <v>39</v>
      </c>
      <c r="L7" s="47"/>
      <c r="M7" s="47"/>
      <c r="N7" s="48">
        <v>1</v>
      </c>
      <c r="O7" s="48" t="s">
        <v>37</v>
      </c>
      <c r="P7" s="47" t="s">
        <v>40</v>
      </c>
      <c r="Q7" s="40">
        <v>1</v>
      </c>
      <c r="R7" s="40"/>
      <c r="S7" s="49" t="s">
        <v>41</v>
      </c>
      <c r="T7" s="50">
        <v>0</v>
      </c>
      <c r="U7" s="51"/>
      <c r="V7" s="52"/>
      <c r="W7" s="53"/>
      <c r="X7" s="53"/>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c r="GV7" s="54"/>
      <c r="GW7" s="54"/>
      <c r="GX7" s="54"/>
      <c r="GY7" s="54"/>
      <c r="GZ7" s="54"/>
      <c r="HA7" s="54"/>
      <c r="HB7" s="54"/>
      <c r="HC7" s="54"/>
      <c r="HD7" s="54"/>
      <c r="HE7" s="54"/>
      <c r="HF7" s="54"/>
      <c r="HG7" s="54"/>
      <c r="HH7" s="54"/>
      <c r="HI7" s="54"/>
      <c r="HJ7" s="54"/>
      <c r="HK7" s="54"/>
      <c r="HL7" s="54"/>
      <c r="HM7" s="54"/>
      <c r="HN7" s="54"/>
      <c r="HO7" s="54"/>
      <c r="HP7" s="54"/>
      <c r="HQ7" s="54"/>
      <c r="HR7" s="54"/>
      <c r="HS7" s="54"/>
      <c r="HT7" s="54"/>
      <c r="HU7" s="54"/>
      <c r="HV7" s="54"/>
      <c r="HW7" s="54"/>
      <c r="HX7" s="54"/>
      <c r="HY7" s="54"/>
      <c r="HZ7" s="54"/>
      <c r="IA7" s="54"/>
      <c r="IB7" s="54"/>
      <c r="IC7" s="54"/>
      <c r="ID7" s="54"/>
      <c r="IE7" s="54"/>
      <c r="IF7" s="54"/>
      <c r="IG7" s="54"/>
      <c r="IH7" s="54"/>
      <c r="II7" s="54"/>
      <c r="IJ7" s="54"/>
      <c r="IK7" s="54"/>
      <c r="IL7" s="54"/>
      <c r="IM7" s="54"/>
    </row>
    <row r="8" spans="1:248" ht="18" customHeight="1" x14ac:dyDescent="0.25">
      <c r="A8" s="55" t="str">
        <f>IF(ISBLANK(B8)=FALSE(),1,"")</f>
        <v/>
      </c>
      <c r="B8" s="56"/>
      <c r="C8" s="56"/>
      <c r="D8" s="57"/>
      <c r="E8" s="130"/>
      <c r="F8" s="58" t="str">
        <f>IF(ISBLANK(E8)=FALSE(),DATEDIF(E8,Intern_Wettkampfdaten!$B$3,"Y"),"")</f>
        <v/>
      </c>
      <c r="G8" s="59"/>
      <c r="H8" s="59"/>
      <c r="I8" s="60"/>
      <c r="J8" s="59"/>
      <c r="K8" s="60"/>
      <c r="L8" s="61"/>
      <c r="M8" s="62"/>
      <c r="N8" s="60"/>
      <c r="O8" s="60"/>
      <c r="P8" s="60"/>
      <c r="Q8" s="61"/>
      <c r="R8" s="59"/>
      <c r="S8" s="63"/>
      <c r="T8" s="64">
        <f>IF($G8&gt;0,Intern_Wettkampfdaten!$B$30,0)+IF($H8&gt;0,Intern_Wettkampfdaten!$B$24,0)+IF($J8="ja",Intern_Wettkampfdaten!$B$25,0)+IF($L8&gt;0,Intern_Wettkampfdaten!$B$26,0)+IF($N8&gt;0,Intern_Wettkampfdaten!$B$27,0)-IF($O8="ja",Intern_Wettkampfdaten!$B$29,0)+IF($Q8&gt;0,Intern_Wettkampfdaten!$B$28,0)-IF($R8="ja",Intern_Wettkampfdaten!$B$29,0)</f>
        <v>0</v>
      </c>
      <c r="U8" s="65"/>
      <c r="V8" s="66"/>
      <c r="W8" s="53" t="str">
        <f t="shared" ref="W8:W39" si="0">IF(COUNTA(B8:E8,J8:S8,U8:V8)=0,"",IF(OR(COUNTBLANK(B8:E8)&gt;0,COUNTA(J8,L8,N8,Q8)&lt;1,AND(ISBLANK(J8),NOT(ISBLANK(K8))),AND(ISBLANK(L8),NOT(ISBLANK(M8))),AND(ISBLANK(N8),NOT(ISBLANK(P8))),AND(ISBLANK(Q8),NOT(ISBLANK(S8))),COUNTA(U8:V8)=1),"ERROR","OKAY"))</f>
        <v/>
      </c>
      <c r="X8" s="67">
        <f>IF(J8="ja",Intern_Wettkampfdaten!$B$25,0)+IF(L8&gt;0,Intern_Wettkampfdaten!$B$26,0)+IF(N8&gt;0,Intern_Wettkampfdaten!$B$27,0)+IF(Q8&gt;0,Intern_Wettkampfdaten!$B$28,0)+IF(R8="ja",Intern_Wettkampfdaten!$B$29,0)</f>
        <v>0</v>
      </c>
      <c r="Y8" s="54">
        <f t="shared" ref="Y8:Y39" si="1">COUNTA(J8,L8,N8,Q8)</f>
        <v>0</v>
      </c>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c r="IE8" s="54"/>
      <c r="IF8" s="54"/>
      <c r="IG8" s="54"/>
      <c r="IH8" s="54"/>
      <c r="II8" s="54"/>
      <c r="IJ8" s="54"/>
      <c r="IK8" s="54"/>
      <c r="IL8" s="54"/>
      <c r="IM8" s="54"/>
    </row>
    <row r="9" spans="1:248" ht="18" customHeight="1" x14ac:dyDescent="0.25">
      <c r="A9" s="68" t="str">
        <f>IF(ISBLANK(B9)=FALSE(),COUNT(A8)+1,"")</f>
        <v/>
      </c>
      <c r="B9" s="56"/>
      <c r="C9" s="56"/>
      <c r="D9" s="57"/>
      <c r="E9" s="130"/>
      <c r="F9" s="58" t="str">
        <f>IF(ISBLANK(E9)=FALSE(),DATEDIF(E9,Intern_Wettkampfdaten!$B$3,"Y"),"")</f>
        <v/>
      </c>
      <c r="G9" s="59"/>
      <c r="H9" s="59"/>
      <c r="I9" s="60"/>
      <c r="J9" s="59"/>
      <c r="K9" s="60"/>
      <c r="L9" s="61"/>
      <c r="M9" s="60"/>
      <c r="N9" s="60"/>
      <c r="O9" s="60"/>
      <c r="P9" s="60"/>
      <c r="Q9" s="61"/>
      <c r="R9" s="59"/>
      <c r="S9" s="69"/>
      <c r="T9" s="64">
        <f>IF($G9&gt;0,Intern_Wettkampfdaten!$B$30,0)+IF($H9&gt;0,Intern_Wettkampfdaten!$B$24,0)+IF($J9="ja",Intern_Wettkampfdaten!$B$25,0)+IF($L9&gt;0,Intern_Wettkampfdaten!$B$26,0)+IF($N9&gt;0,Intern_Wettkampfdaten!$B$27,0)-IF($O9="ja",Intern_Wettkampfdaten!$B$29,0)+IF($Q9&gt;0,Intern_Wettkampfdaten!$B$28,0)-IF($R9="ja",Intern_Wettkampfdaten!$B$29,0)</f>
        <v>0</v>
      </c>
      <c r="U9" s="65"/>
      <c r="V9" s="66"/>
      <c r="W9" s="53" t="str">
        <f t="shared" si="0"/>
        <v/>
      </c>
      <c r="X9" s="67">
        <f>IF(J9="ja",Intern_Wettkampfdaten!$B$25,0)+IF(L9&gt;0,Intern_Wettkampfdaten!$B$26,0)+IF(N9&gt;0,Intern_Wettkampfdaten!$B$27,0)+IF(Q9&gt;0,Intern_Wettkampfdaten!$B$28,0)+IF(R9="ja",Intern_Wettkampfdaten!$B$29,0)</f>
        <v>0</v>
      </c>
      <c r="Y9" s="54">
        <f t="shared" si="1"/>
        <v>0</v>
      </c>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c r="IH9" s="54"/>
      <c r="II9" s="54"/>
      <c r="IJ9" s="54"/>
      <c r="IK9" s="54"/>
      <c r="IL9" s="54"/>
      <c r="IM9" s="54"/>
    </row>
    <row r="10" spans="1:248" ht="18" customHeight="1" x14ac:dyDescent="0.25">
      <c r="A10" s="68" t="str">
        <f>IF(ISBLANK(B10)=FALSE(),COUNT(A$8:A9)+1,"")</f>
        <v/>
      </c>
      <c r="B10" s="70"/>
      <c r="C10" s="71"/>
      <c r="D10" s="72"/>
      <c r="E10" s="131"/>
      <c r="F10" s="58" t="str">
        <f>IF(ISBLANK(E10)=FALSE(),DATEDIF(E10,Intern_Wettkampfdaten!$B$3,"Y"),"")</f>
        <v/>
      </c>
      <c r="G10" s="59"/>
      <c r="H10" s="59"/>
      <c r="I10" s="60"/>
      <c r="J10" s="59"/>
      <c r="K10" s="60"/>
      <c r="L10" s="61"/>
      <c r="M10" s="60"/>
      <c r="N10" s="60"/>
      <c r="O10" s="60"/>
      <c r="P10" s="60"/>
      <c r="Q10" s="61"/>
      <c r="R10" s="59"/>
      <c r="S10" s="69"/>
      <c r="T10" s="64">
        <f>IF($G10&gt;0,Intern_Wettkampfdaten!$B$30,0)+IF($H10&gt;0,Intern_Wettkampfdaten!$B$24,0)+IF($J10="ja",Intern_Wettkampfdaten!$B$25,0)+IF($L10&gt;0,Intern_Wettkampfdaten!$B$26,0)+IF($N10&gt;0,Intern_Wettkampfdaten!$B$27,0)-IF($O10="ja",Intern_Wettkampfdaten!$B$29,0)+IF($Q10&gt;0,Intern_Wettkampfdaten!$B$28,0)-IF($R10="ja",Intern_Wettkampfdaten!$B$29,0)</f>
        <v>0</v>
      </c>
      <c r="U10" s="65"/>
      <c r="V10" s="66"/>
      <c r="W10" s="53" t="str">
        <f t="shared" si="0"/>
        <v/>
      </c>
      <c r="X10" s="67">
        <f>IF(J10="ja",Intern_Wettkampfdaten!$B$25,0)+IF(L10&gt;0,Intern_Wettkampfdaten!$B$26,0)+IF(N10&gt;0,Intern_Wettkampfdaten!$B$27,0)+IF(Q10&gt;0,Intern_Wettkampfdaten!$B$28,0)+IF(R10="ja",Intern_Wettkampfdaten!$B$29,0)</f>
        <v>0</v>
      </c>
      <c r="Y10" s="54">
        <f t="shared" si="1"/>
        <v>0</v>
      </c>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c r="IF10" s="54"/>
      <c r="IG10" s="54"/>
      <c r="IH10" s="54"/>
      <c r="II10" s="54"/>
      <c r="IJ10" s="54"/>
      <c r="IK10" s="54"/>
      <c r="IL10" s="54"/>
      <c r="IM10" s="54"/>
    </row>
    <row r="11" spans="1:248" ht="18" customHeight="1" x14ac:dyDescent="0.25">
      <c r="A11" s="68" t="str">
        <f>IF(ISBLANK(B11)=FALSE(),COUNT(A$8:A10)+1,"")</f>
        <v/>
      </c>
      <c r="B11" s="70"/>
      <c r="C11" s="71"/>
      <c r="D11" s="72"/>
      <c r="E11" s="131"/>
      <c r="F11" s="58" t="str">
        <f>IF(ISBLANK(E11)=FALSE(),DATEDIF(E11,Intern_Wettkampfdaten!$B$3,"Y"),"")</f>
        <v/>
      </c>
      <c r="G11" s="59"/>
      <c r="H11" s="59"/>
      <c r="I11" s="60"/>
      <c r="J11" s="59"/>
      <c r="K11" s="60"/>
      <c r="L11" s="61"/>
      <c r="M11" s="60"/>
      <c r="N11" s="60"/>
      <c r="O11" s="60"/>
      <c r="P11" s="60"/>
      <c r="Q11" s="61"/>
      <c r="R11" s="59"/>
      <c r="S11" s="69"/>
      <c r="T11" s="64">
        <f>IF($G11&gt;0,Intern_Wettkampfdaten!$B$30,0)+IF($H11&gt;0,Intern_Wettkampfdaten!$B$24,0)+IF($J11="ja",Intern_Wettkampfdaten!$B$25,0)+IF($L11&gt;0,Intern_Wettkampfdaten!$B$26,0)+IF($N11&gt;0,Intern_Wettkampfdaten!$B$27,0)-IF($O11="ja",Intern_Wettkampfdaten!$B$29,0)+IF($Q11&gt;0,Intern_Wettkampfdaten!$B$28,0)-IF($R11="ja",Intern_Wettkampfdaten!$B$29,0)</f>
        <v>0</v>
      </c>
      <c r="U11" s="65"/>
      <c r="V11" s="66"/>
      <c r="W11" s="53" t="str">
        <f t="shared" si="0"/>
        <v/>
      </c>
      <c r="X11" s="67">
        <f>IF(J11="ja",Intern_Wettkampfdaten!$B$25,0)+IF(L11&gt;0,Intern_Wettkampfdaten!$B$26,0)+IF(N11&gt;0,Intern_Wettkampfdaten!$B$27,0)+IF(Q11&gt;0,Intern_Wettkampfdaten!$B$28,0)+IF(R11="ja",Intern_Wettkampfdaten!$B$29,0)</f>
        <v>0</v>
      </c>
      <c r="Y11" s="54">
        <f t="shared" si="1"/>
        <v>0</v>
      </c>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c r="FO11" s="54"/>
      <c r="FP11" s="54"/>
      <c r="FQ11" s="54"/>
      <c r="FR11" s="54"/>
      <c r="FS11" s="54"/>
      <c r="FT11" s="54"/>
      <c r="FU11" s="54"/>
      <c r="FV11" s="54"/>
      <c r="FW11" s="54"/>
      <c r="FX11" s="54"/>
      <c r="FY11" s="54"/>
      <c r="FZ11" s="54"/>
      <c r="GA11" s="54"/>
      <c r="GB11" s="54"/>
      <c r="GC11" s="54"/>
      <c r="GD11" s="54"/>
      <c r="GE11" s="54"/>
      <c r="GF11" s="54"/>
      <c r="GG11" s="54"/>
      <c r="GH11" s="54"/>
      <c r="GI11" s="54"/>
      <c r="GJ11" s="54"/>
      <c r="GK11" s="54"/>
      <c r="GL11" s="54"/>
      <c r="GM11" s="54"/>
      <c r="GN11" s="54"/>
      <c r="GO11" s="54"/>
      <c r="GP11" s="54"/>
      <c r="GQ11" s="54"/>
      <c r="GR11" s="54"/>
      <c r="GS11" s="54"/>
      <c r="GT11" s="54"/>
      <c r="GU11" s="54"/>
      <c r="GV11" s="54"/>
      <c r="GW11" s="54"/>
      <c r="GX11" s="54"/>
      <c r="GY11" s="54"/>
      <c r="GZ11" s="54"/>
      <c r="HA11" s="54"/>
      <c r="HB11" s="54"/>
      <c r="HC11" s="54"/>
      <c r="HD11" s="54"/>
      <c r="HE11" s="54"/>
      <c r="HF11" s="54"/>
      <c r="HG11" s="54"/>
      <c r="HH11" s="54"/>
      <c r="HI11" s="54"/>
      <c r="HJ11" s="54"/>
      <c r="HK11" s="54"/>
      <c r="HL11" s="54"/>
      <c r="HM11" s="54"/>
      <c r="HN11" s="54"/>
      <c r="HO11" s="54"/>
      <c r="HP11" s="54"/>
      <c r="HQ11" s="54"/>
      <c r="HR11" s="54"/>
      <c r="HS11" s="54"/>
      <c r="HT11" s="54"/>
      <c r="HU11" s="54"/>
      <c r="HV11" s="54"/>
      <c r="HW11" s="54"/>
      <c r="HX11" s="54"/>
      <c r="HY11" s="54"/>
      <c r="HZ11" s="54"/>
      <c r="IA11" s="54"/>
      <c r="IB11" s="54"/>
      <c r="IC11" s="54"/>
      <c r="ID11" s="54"/>
      <c r="IE11" s="54"/>
      <c r="IF11" s="54"/>
      <c r="IG11" s="54"/>
      <c r="IH11" s="54"/>
      <c r="II11" s="54"/>
      <c r="IJ11" s="54"/>
      <c r="IK11" s="54"/>
      <c r="IL11" s="54"/>
      <c r="IM11" s="54"/>
    </row>
    <row r="12" spans="1:248" ht="18" customHeight="1" x14ac:dyDescent="0.25">
      <c r="A12" s="68" t="str">
        <f>IF(ISBLANK(B12)=FALSE(),COUNT(A$8:A11)+1,"")</f>
        <v/>
      </c>
      <c r="B12" s="70"/>
      <c r="C12" s="71"/>
      <c r="D12" s="72"/>
      <c r="E12" s="131"/>
      <c r="F12" s="58" t="str">
        <f>IF(ISBLANK(E12)=FALSE(),DATEDIF(E12,Intern_Wettkampfdaten!$B$3,"Y"),"")</f>
        <v/>
      </c>
      <c r="G12" s="59"/>
      <c r="H12" s="59"/>
      <c r="I12" s="60"/>
      <c r="J12" s="59"/>
      <c r="K12" s="60"/>
      <c r="L12" s="61"/>
      <c r="M12" s="60"/>
      <c r="N12" s="60"/>
      <c r="O12" s="60"/>
      <c r="P12" s="60"/>
      <c r="Q12" s="61"/>
      <c r="R12" s="59"/>
      <c r="S12" s="69"/>
      <c r="T12" s="64">
        <f>IF($G12&gt;0,Intern_Wettkampfdaten!$B$30,0)+IF($H12&gt;0,Intern_Wettkampfdaten!$B$24,0)+IF($J12="ja",Intern_Wettkampfdaten!$B$25,0)+IF($L12&gt;0,Intern_Wettkampfdaten!$B$26,0)+IF($N12&gt;0,Intern_Wettkampfdaten!$B$27,0)-IF($O12="ja",Intern_Wettkampfdaten!$B$29,0)+IF($Q12&gt;0,Intern_Wettkampfdaten!$B$28,0)-IF($R12="ja",Intern_Wettkampfdaten!$B$29,0)</f>
        <v>0</v>
      </c>
      <c r="U12" s="65"/>
      <c r="V12" s="66"/>
      <c r="W12" s="53" t="str">
        <f t="shared" si="0"/>
        <v/>
      </c>
      <c r="X12" s="67">
        <f>IF(J12="ja",Intern_Wettkampfdaten!$B$25,0)+IF(L12&gt;0,Intern_Wettkampfdaten!$B$26,0)+IF(N12&gt;0,Intern_Wettkampfdaten!$B$27,0)+IF(Q12&gt;0,Intern_Wettkampfdaten!$B$28,0)+IF(R12="ja",Intern_Wettkampfdaten!$B$29,0)</f>
        <v>0</v>
      </c>
      <c r="Y12" s="54">
        <f t="shared" si="1"/>
        <v>0</v>
      </c>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c r="FN12" s="54"/>
      <c r="FO12" s="54"/>
      <c r="FP12" s="54"/>
      <c r="FQ12" s="54"/>
      <c r="FR12" s="54"/>
      <c r="FS12" s="54"/>
      <c r="FT12" s="54"/>
      <c r="FU12" s="54"/>
      <c r="FV12" s="54"/>
      <c r="FW12" s="54"/>
      <c r="FX12" s="54"/>
      <c r="FY12" s="54"/>
      <c r="FZ12" s="54"/>
      <c r="GA12" s="54"/>
      <c r="GB12" s="54"/>
      <c r="GC12" s="54"/>
      <c r="GD12" s="54"/>
      <c r="GE12" s="54"/>
      <c r="GF12" s="54"/>
      <c r="GG12" s="54"/>
      <c r="GH12" s="54"/>
      <c r="GI12" s="54"/>
      <c r="GJ12" s="54"/>
      <c r="GK12" s="54"/>
      <c r="GL12" s="54"/>
      <c r="GM12" s="54"/>
      <c r="GN12" s="54"/>
      <c r="GO12" s="54"/>
      <c r="GP12" s="54"/>
      <c r="GQ12" s="54"/>
      <c r="GR12" s="54"/>
      <c r="GS12" s="54"/>
      <c r="GT12" s="54"/>
      <c r="GU12" s="54"/>
      <c r="GV12" s="54"/>
      <c r="GW12" s="54"/>
      <c r="GX12" s="54"/>
      <c r="GY12" s="54"/>
      <c r="GZ12" s="54"/>
      <c r="HA12" s="54"/>
      <c r="HB12" s="54"/>
      <c r="HC12" s="54"/>
      <c r="HD12" s="54"/>
      <c r="HE12" s="54"/>
      <c r="HF12" s="54"/>
      <c r="HG12" s="54"/>
      <c r="HH12" s="54"/>
      <c r="HI12" s="54"/>
      <c r="HJ12" s="54"/>
      <c r="HK12" s="54"/>
      <c r="HL12" s="54"/>
      <c r="HM12" s="54"/>
      <c r="HN12" s="54"/>
      <c r="HO12" s="54"/>
      <c r="HP12" s="54"/>
      <c r="HQ12" s="54"/>
      <c r="HR12" s="54"/>
      <c r="HS12" s="54"/>
      <c r="HT12" s="54"/>
      <c r="HU12" s="54"/>
      <c r="HV12" s="54"/>
      <c r="HW12" s="54"/>
      <c r="HX12" s="54"/>
      <c r="HY12" s="54"/>
      <c r="HZ12" s="54"/>
      <c r="IA12" s="54"/>
      <c r="IB12" s="54"/>
      <c r="IC12" s="54"/>
      <c r="ID12" s="54"/>
      <c r="IE12" s="54"/>
      <c r="IF12" s="54"/>
      <c r="IG12" s="54"/>
      <c r="IH12" s="54"/>
      <c r="II12" s="54"/>
      <c r="IJ12" s="54"/>
      <c r="IK12" s="54"/>
      <c r="IL12" s="54"/>
      <c r="IM12" s="54"/>
    </row>
    <row r="13" spans="1:248" ht="18" customHeight="1" x14ac:dyDescent="0.25">
      <c r="A13" s="68" t="str">
        <f>IF(ISBLANK(B13)=FALSE(),COUNT(A$8:A12)+1,"")</f>
        <v/>
      </c>
      <c r="B13" s="70"/>
      <c r="C13" s="71"/>
      <c r="D13" s="72"/>
      <c r="E13" s="131"/>
      <c r="F13" s="58" t="str">
        <f>IF(ISBLANK(E13)=FALSE(),DATEDIF(E13,Intern_Wettkampfdaten!$B$3,"Y"),"")</f>
        <v/>
      </c>
      <c r="G13" s="59"/>
      <c r="H13" s="59"/>
      <c r="I13" s="60"/>
      <c r="J13" s="59"/>
      <c r="K13" s="60"/>
      <c r="L13" s="61"/>
      <c r="M13" s="60"/>
      <c r="N13" s="60"/>
      <c r="O13" s="60"/>
      <c r="P13" s="60"/>
      <c r="Q13" s="61"/>
      <c r="R13" s="59"/>
      <c r="S13" s="69"/>
      <c r="T13" s="64">
        <f>IF($G13&gt;0,Intern_Wettkampfdaten!$B$30,0)+IF($H13&gt;0,Intern_Wettkampfdaten!$B$24,0)+IF($J13="ja",Intern_Wettkampfdaten!$B$25,0)+IF($L13&gt;0,Intern_Wettkampfdaten!$B$26,0)+IF($N13&gt;0,Intern_Wettkampfdaten!$B$27,0)-IF($O13="ja",Intern_Wettkampfdaten!$B$29,0)+IF($Q13&gt;0,Intern_Wettkampfdaten!$B$28,0)-IF($R13="ja",Intern_Wettkampfdaten!$B$29,0)</f>
        <v>0</v>
      </c>
      <c r="U13" s="65"/>
      <c r="V13" s="66"/>
      <c r="W13" s="53" t="str">
        <f t="shared" si="0"/>
        <v/>
      </c>
      <c r="X13" s="67">
        <f>IF(J13="ja",Intern_Wettkampfdaten!$B$25,0)+IF(L13&gt;0,Intern_Wettkampfdaten!$B$26,0)+IF(N13&gt;0,Intern_Wettkampfdaten!$B$27,0)+IF(Q13&gt;0,Intern_Wettkampfdaten!$B$28,0)+IF(R13="ja",Intern_Wettkampfdaten!$B$29,0)</f>
        <v>0</v>
      </c>
      <c r="Y13" s="54">
        <f t="shared" si="1"/>
        <v>0</v>
      </c>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c r="EJ13" s="54"/>
      <c r="EK13" s="54"/>
      <c r="EL13" s="54"/>
      <c r="EM13" s="54"/>
      <c r="EN13" s="54"/>
      <c r="EO13" s="54"/>
      <c r="EP13" s="54"/>
      <c r="EQ13" s="54"/>
      <c r="ER13" s="54"/>
      <c r="ES13" s="54"/>
      <c r="ET13" s="54"/>
      <c r="EU13" s="54"/>
      <c r="EV13" s="54"/>
      <c r="EW13" s="54"/>
      <c r="EX13" s="54"/>
      <c r="EY13" s="54"/>
      <c r="EZ13" s="54"/>
      <c r="FA13" s="54"/>
      <c r="FB13" s="54"/>
      <c r="FC13" s="54"/>
      <c r="FD13" s="54"/>
      <c r="FE13" s="54"/>
      <c r="FF13" s="54"/>
      <c r="FG13" s="54"/>
      <c r="FH13" s="54"/>
      <c r="FI13" s="54"/>
      <c r="FJ13" s="54"/>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c r="GV13" s="54"/>
      <c r="GW13" s="54"/>
      <c r="GX13" s="54"/>
      <c r="GY13" s="54"/>
      <c r="GZ13" s="54"/>
      <c r="HA13" s="54"/>
      <c r="HB13" s="54"/>
      <c r="HC13" s="54"/>
      <c r="HD13" s="54"/>
      <c r="HE13" s="54"/>
      <c r="HF13" s="54"/>
      <c r="HG13" s="54"/>
      <c r="HH13" s="54"/>
      <c r="HI13" s="54"/>
      <c r="HJ13" s="54"/>
      <c r="HK13" s="54"/>
      <c r="HL13" s="54"/>
      <c r="HM13" s="54"/>
      <c r="HN13" s="54"/>
      <c r="HO13" s="54"/>
      <c r="HP13" s="54"/>
      <c r="HQ13" s="54"/>
      <c r="HR13" s="54"/>
      <c r="HS13" s="54"/>
      <c r="HT13" s="54"/>
      <c r="HU13" s="54"/>
      <c r="HV13" s="54"/>
      <c r="HW13" s="54"/>
      <c r="HX13" s="54"/>
      <c r="HY13" s="54"/>
      <c r="HZ13" s="54"/>
      <c r="IA13" s="54"/>
      <c r="IB13" s="54"/>
      <c r="IC13" s="54"/>
      <c r="ID13" s="54"/>
      <c r="IE13" s="54"/>
      <c r="IF13" s="54"/>
      <c r="IG13" s="54"/>
      <c r="IH13" s="54"/>
      <c r="II13" s="54"/>
      <c r="IJ13" s="54"/>
      <c r="IK13" s="54"/>
      <c r="IL13" s="54"/>
      <c r="IM13" s="54"/>
    </row>
    <row r="14" spans="1:248" ht="18" customHeight="1" x14ac:dyDescent="0.25">
      <c r="A14" s="68" t="str">
        <f>IF(ISBLANK(B14)=FALSE(),COUNT(A$8:A13)+1,"")</f>
        <v/>
      </c>
      <c r="B14" s="70"/>
      <c r="C14" s="71"/>
      <c r="D14" s="72"/>
      <c r="E14" s="131"/>
      <c r="F14" s="58" t="str">
        <f>IF(ISBLANK(E14)=FALSE(),DATEDIF(E14,Intern_Wettkampfdaten!$B$3,"Y"),"")</f>
        <v/>
      </c>
      <c r="G14" s="59"/>
      <c r="H14" s="59"/>
      <c r="I14" s="60"/>
      <c r="J14" s="59"/>
      <c r="K14" s="60"/>
      <c r="L14" s="61"/>
      <c r="M14" s="60"/>
      <c r="N14" s="60"/>
      <c r="O14" s="60"/>
      <c r="P14" s="60"/>
      <c r="Q14" s="61"/>
      <c r="R14" s="59"/>
      <c r="S14" s="69"/>
      <c r="T14" s="64">
        <f>IF($G14&gt;0,Intern_Wettkampfdaten!$B$30,0)+IF($H14&gt;0,Intern_Wettkampfdaten!$B$24,0)+IF($J14="ja",Intern_Wettkampfdaten!$B$25,0)+IF($L14&gt;0,Intern_Wettkampfdaten!$B$26,0)+IF($N14&gt;0,Intern_Wettkampfdaten!$B$27,0)-IF($O14="ja",Intern_Wettkampfdaten!$B$29,0)+IF($Q14&gt;0,Intern_Wettkampfdaten!$B$28,0)-IF($R14="ja",Intern_Wettkampfdaten!$B$29,0)</f>
        <v>0</v>
      </c>
      <c r="U14" s="65"/>
      <c r="V14" s="66"/>
      <c r="W14" s="53" t="str">
        <f t="shared" si="0"/>
        <v/>
      </c>
      <c r="X14" s="67">
        <f>IF(J14="ja",Intern_Wettkampfdaten!$B$25,0)+IF(L14&gt;0,Intern_Wettkampfdaten!$B$26,0)+IF(N14&gt;0,Intern_Wettkampfdaten!$B$27,0)+IF(Q14&gt;0,Intern_Wettkampfdaten!$B$28,0)+IF(R14="ja",Intern_Wettkampfdaten!$B$29,0)</f>
        <v>0</v>
      </c>
      <c r="Y14" s="54">
        <f t="shared" si="1"/>
        <v>0</v>
      </c>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row>
    <row r="15" spans="1:248" ht="18" customHeight="1" x14ac:dyDescent="0.25">
      <c r="A15" s="68" t="str">
        <f>IF(ISBLANK(B15)=FALSE(),COUNT(A$8:A14)+1,"")</f>
        <v/>
      </c>
      <c r="B15" s="70"/>
      <c r="C15" s="71"/>
      <c r="D15" s="72"/>
      <c r="E15" s="131"/>
      <c r="F15" s="58" t="str">
        <f>IF(ISBLANK(E15)=FALSE(),DATEDIF(E15,Intern_Wettkampfdaten!$B$3,"Y"),"")</f>
        <v/>
      </c>
      <c r="G15" s="59"/>
      <c r="H15" s="59"/>
      <c r="I15" s="60"/>
      <c r="J15" s="59"/>
      <c r="K15" s="60"/>
      <c r="L15" s="61"/>
      <c r="M15" s="60"/>
      <c r="N15" s="60"/>
      <c r="O15" s="60"/>
      <c r="P15" s="60"/>
      <c r="Q15" s="61"/>
      <c r="R15" s="59"/>
      <c r="S15" s="69"/>
      <c r="T15" s="64">
        <f>IF($G15&gt;0,Intern_Wettkampfdaten!$B$30,0)+IF($H15&gt;0,Intern_Wettkampfdaten!$B$24,0)+IF($J15="ja",Intern_Wettkampfdaten!$B$25,0)+IF($L15&gt;0,Intern_Wettkampfdaten!$B$26,0)+IF($N15&gt;0,Intern_Wettkampfdaten!$B$27,0)-IF($O15="ja",Intern_Wettkampfdaten!$B$29,0)+IF($Q15&gt;0,Intern_Wettkampfdaten!$B$28,0)-IF($R15="ja",Intern_Wettkampfdaten!$B$29,0)</f>
        <v>0</v>
      </c>
      <c r="U15" s="65"/>
      <c r="V15" s="66"/>
      <c r="W15" s="53" t="str">
        <f t="shared" si="0"/>
        <v/>
      </c>
      <c r="X15" s="67">
        <f>IF(J15="ja",Intern_Wettkampfdaten!$B$25,0)+IF(L15&gt;0,Intern_Wettkampfdaten!$B$26,0)+IF(N15&gt;0,Intern_Wettkampfdaten!$B$27,0)+IF(Q15&gt;0,Intern_Wettkampfdaten!$B$28,0)+IF(R15="ja",Intern_Wettkampfdaten!$B$29,0)</f>
        <v>0</v>
      </c>
      <c r="Y15" s="54">
        <f t="shared" si="1"/>
        <v>0</v>
      </c>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c r="II15" s="54"/>
      <c r="IJ15" s="54"/>
      <c r="IK15" s="54"/>
      <c r="IL15" s="54"/>
      <c r="IM15" s="54"/>
    </row>
    <row r="16" spans="1:248" ht="18" customHeight="1" x14ac:dyDescent="0.25">
      <c r="A16" s="68" t="str">
        <f>IF(ISBLANK(B16)=FALSE(),COUNT(A$8:A15)+1,"")</f>
        <v/>
      </c>
      <c r="B16" s="70"/>
      <c r="C16" s="71"/>
      <c r="D16" s="72"/>
      <c r="E16" s="131"/>
      <c r="F16" s="58" t="str">
        <f>IF(ISBLANK(E16)=FALSE(),DATEDIF(E16,Intern_Wettkampfdaten!$B$3,"Y"),"")</f>
        <v/>
      </c>
      <c r="G16" s="59"/>
      <c r="H16" s="59"/>
      <c r="I16" s="60"/>
      <c r="J16" s="59"/>
      <c r="K16" s="60"/>
      <c r="L16" s="61"/>
      <c r="M16" s="60"/>
      <c r="N16" s="60"/>
      <c r="O16" s="60"/>
      <c r="P16" s="60"/>
      <c r="Q16" s="61"/>
      <c r="R16" s="59"/>
      <c r="S16" s="69"/>
      <c r="T16" s="64">
        <f>IF($G16&gt;0,Intern_Wettkampfdaten!$B$30,0)+IF($H16&gt;0,Intern_Wettkampfdaten!$B$24,0)+IF($J16="ja",Intern_Wettkampfdaten!$B$25,0)+IF($L16&gt;0,Intern_Wettkampfdaten!$B$26,0)+IF($N16&gt;0,Intern_Wettkampfdaten!$B$27,0)-IF($O16="ja",Intern_Wettkampfdaten!$B$29,0)+IF($Q16&gt;0,Intern_Wettkampfdaten!$B$28,0)-IF($R16="ja",Intern_Wettkampfdaten!$B$29,0)</f>
        <v>0</v>
      </c>
      <c r="U16" s="65"/>
      <c r="V16" s="66"/>
      <c r="W16" s="53" t="str">
        <f t="shared" si="0"/>
        <v/>
      </c>
      <c r="X16" s="67">
        <f>IF(J16="ja",Intern_Wettkampfdaten!$B$25,0)+IF(L16&gt;0,Intern_Wettkampfdaten!$B$26,0)+IF(N16&gt;0,Intern_Wettkampfdaten!$B$27,0)+IF(Q16&gt;0,Intern_Wettkampfdaten!$B$28,0)+IF(R16="ja",Intern_Wettkampfdaten!$B$29,0)</f>
        <v>0</v>
      </c>
      <c r="Y16" s="54">
        <f t="shared" si="1"/>
        <v>0</v>
      </c>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row>
    <row r="17" spans="1:247" ht="18" customHeight="1" x14ac:dyDescent="0.25">
      <c r="A17" s="68" t="str">
        <f>IF(ISBLANK(B17)=FALSE(),COUNT(A$8:A16)+1,"")</f>
        <v/>
      </c>
      <c r="B17" s="70"/>
      <c r="C17" s="71"/>
      <c r="D17" s="72"/>
      <c r="E17" s="131"/>
      <c r="F17" s="58" t="str">
        <f>IF(ISBLANK(E17)=FALSE(),DATEDIF(E17,Intern_Wettkampfdaten!$B$3,"Y"),"")</f>
        <v/>
      </c>
      <c r="G17" s="59"/>
      <c r="H17" s="59"/>
      <c r="I17" s="60"/>
      <c r="J17" s="59"/>
      <c r="K17" s="60"/>
      <c r="L17" s="61"/>
      <c r="M17" s="60"/>
      <c r="N17" s="60"/>
      <c r="O17" s="60"/>
      <c r="P17" s="60"/>
      <c r="Q17" s="61"/>
      <c r="R17" s="59"/>
      <c r="S17" s="69"/>
      <c r="T17" s="64">
        <f>IF($G17&gt;0,Intern_Wettkampfdaten!$B$30,0)+IF($H17&gt;0,Intern_Wettkampfdaten!$B$24,0)+IF($J17="ja",Intern_Wettkampfdaten!$B$25,0)+IF($L17&gt;0,Intern_Wettkampfdaten!$B$26,0)+IF($N17&gt;0,Intern_Wettkampfdaten!$B$27,0)-IF($O17="ja",Intern_Wettkampfdaten!$B$29,0)+IF($Q17&gt;0,Intern_Wettkampfdaten!$B$28,0)-IF($R17="ja",Intern_Wettkampfdaten!$B$29,0)</f>
        <v>0</v>
      </c>
      <c r="U17" s="65"/>
      <c r="V17" s="66"/>
      <c r="W17" s="53" t="str">
        <f t="shared" si="0"/>
        <v/>
      </c>
      <c r="X17" s="67">
        <f>IF(J17="ja",Intern_Wettkampfdaten!$B$25,0)+IF(L17&gt;0,Intern_Wettkampfdaten!$B$26,0)+IF(N17&gt;0,Intern_Wettkampfdaten!$B$27,0)+IF(Q17&gt;0,Intern_Wettkampfdaten!$B$28,0)+IF(R17="ja",Intern_Wettkampfdaten!$B$29,0)</f>
        <v>0</v>
      </c>
      <c r="Y17" s="54">
        <f t="shared" si="1"/>
        <v>0</v>
      </c>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row>
    <row r="18" spans="1:247" ht="18" customHeight="1" x14ac:dyDescent="0.25">
      <c r="A18" s="68" t="str">
        <f>IF(ISBLANK(B18)=FALSE(),COUNT(A$8:A17)+1,"")</f>
        <v/>
      </c>
      <c r="B18" s="70"/>
      <c r="C18" s="70"/>
      <c r="D18" s="72"/>
      <c r="E18" s="131"/>
      <c r="F18" s="58" t="str">
        <f>IF(ISBLANK(E18)=FALSE(),DATEDIF(E18,Intern_Wettkampfdaten!$B$3,"Y"),"")</f>
        <v/>
      </c>
      <c r="G18" s="59"/>
      <c r="H18" s="59"/>
      <c r="I18" s="60"/>
      <c r="J18" s="59"/>
      <c r="K18" s="60"/>
      <c r="L18" s="61"/>
      <c r="M18" s="60"/>
      <c r="N18" s="60"/>
      <c r="O18" s="60"/>
      <c r="P18" s="60"/>
      <c r="Q18" s="61"/>
      <c r="R18" s="59"/>
      <c r="S18" s="69"/>
      <c r="T18" s="64">
        <f>IF($G18&gt;0,Intern_Wettkampfdaten!$B$30,0)+IF($H18&gt;0,Intern_Wettkampfdaten!$B$24,0)+IF($J18="ja",Intern_Wettkampfdaten!$B$25,0)+IF($L18&gt;0,Intern_Wettkampfdaten!$B$26,0)+IF($N18&gt;0,Intern_Wettkampfdaten!$B$27,0)-IF($O18="ja",Intern_Wettkampfdaten!$B$29,0)+IF($Q18&gt;0,Intern_Wettkampfdaten!$B$28,0)-IF($R18="ja",Intern_Wettkampfdaten!$B$29,0)</f>
        <v>0</v>
      </c>
      <c r="U18" s="65"/>
      <c r="V18" s="66"/>
      <c r="W18" s="53" t="str">
        <f t="shared" si="0"/>
        <v/>
      </c>
      <c r="X18" s="67">
        <f>IF(J18="ja",Intern_Wettkampfdaten!$B$25,0)+IF(L18&gt;0,Intern_Wettkampfdaten!$B$26,0)+IF(N18&gt;0,Intern_Wettkampfdaten!$B$27,0)+IF(Q18&gt;0,Intern_Wettkampfdaten!$B$28,0)+IF(R18="ja",Intern_Wettkampfdaten!$B$29,0)</f>
        <v>0</v>
      </c>
      <c r="Y18" s="54">
        <f t="shared" si="1"/>
        <v>0</v>
      </c>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row>
    <row r="19" spans="1:247" ht="18" customHeight="1" x14ac:dyDescent="0.25">
      <c r="A19" s="68" t="str">
        <f>IF(ISBLANK(B19)=FALSE(),COUNT(A$8:A18)+1,"")</f>
        <v/>
      </c>
      <c r="B19" s="70"/>
      <c r="C19" s="70"/>
      <c r="D19" s="72"/>
      <c r="E19" s="131"/>
      <c r="F19" s="58" t="str">
        <f>IF(ISBLANK(E19)=FALSE(),DATEDIF(E19,Intern_Wettkampfdaten!$B$3,"Y"),"")</f>
        <v/>
      </c>
      <c r="G19" s="59"/>
      <c r="H19" s="59"/>
      <c r="I19" s="60"/>
      <c r="J19" s="59"/>
      <c r="K19" s="60"/>
      <c r="L19" s="61"/>
      <c r="M19" s="60"/>
      <c r="N19" s="60"/>
      <c r="O19" s="60"/>
      <c r="P19" s="60"/>
      <c r="Q19" s="61"/>
      <c r="R19" s="59"/>
      <c r="S19" s="69"/>
      <c r="T19" s="64">
        <f>IF($G19&gt;0,Intern_Wettkampfdaten!$B$30,0)+IF($H19&gt;0,Intern_Wettkampfdaten!$B$24,0)+IF($J19="ja",Intern_Wettkampfdaten!$B$25,0)+IF($L19&gt;0,Intern_Wettkampfdaten!$B$26,0)+IF($N19&gt;0,Intern_Wettkampfdaten!$B$27,0)-IF($O19="ja",Intern_Wettkampfdaten!$B$29,0)+IF($Q19&gt;0,Intern_Wettkampfdaten!$B$28,0)-IF($R19="ja",Intern_Wettkampfdaten!$B$29,0)</f>
        <v>0</v>
      </c>
      <c r="U19" s="65"/>
      <c r="V19" s="66"/>
      <c r="W19" s="53" t="str">
        <f t="shared" si="0"/>
        <v/>
      </c>
      <c r="X19" s="67">
        <f>IF(J19="ja",Intern_Wettkampfdaten!$B$25,0)+IF(L19&gt;0,Intern_Wettkampfdaten!$B$26,0)+IF(N19&gt;0,Intern_Wettkampfdaten!$B$27,0)+IF(Q19&gt;0,Intern_Wettkampfdaten!$B$28,0)+IF(R19="ja",Intern_Wettkampfdaten!$B$29,0)</f>
        <v>0</v>
      </c>
      <c r="Y19" s="54">
        <f t="shared" si="1"/>
        <v>0</v>
      </c>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c r="IG19" s="54"/>
      <c r="IH19" s="54"/>
      <c r="II19" s="54"/>
      <c r="IJ19" s="54"/>
      <c r="IK19" s="54"/>
      <c r="IL19" s="54"/>
      <c r="IM19" s="54"/>
    </row>
    <row r="20" spans="1:247" ht="18" customHeight="1" x14ac:dyDescent="0.25">
      <c r="A20" s="68" t="str">
        <f>IF(ISBLANK(B20)=FALSE(),COUNT(A$8:A19)+1,"")</f>
        <v/>
      </c>
      <c r="B20" s="70"/>
      <c r="C20" s="70"/>
      <c r="D20" s="72"/>
      <c r="E20" s="131"/>
      <c r="F20" s="58" t="str">
        <f>IF(ISBLANK(E20)=FALSE(),DATEDIF(E20,Intern_Wettkampfdaten!$B$3,"Y"),"")</f>
        <v/>
      </c>
      <c r="G20" s="59"/>
      <c r="H20" s="59"/>
      <c r="I20" s="60"/>
      <c r="J20" s="59"/>
      <c r="K20" s="60"/>
      <c r="L20" s="61"/>
      <c r="M20" s="60"/>
      <c r="N20" s="60"/>
      <c r="O20" s="60"/>
      <c r="P20" s="60"/>
      <c r="Q20" s="61"/>
      <c r="R20" s="59"/>
      <c r="S20" s="69"/>
      <c r="T20" s="64">
        <f>IF($G20&gt;0,Intern_Wettkampfdaten!$B$30,0)+IF($H20&gt;0,Intern_Wettkampfdaten!$B$24,0)+IF($J20="ja",Intern_Wettkampfdaten!$B$25,0)+IF($L20&gt;0,Intern_Wettkampfdaten!$B$26,0)+IF($N20&gt;0,Intern_Wettkampfdaten!$B$27,0)-IF($O20="ja",Intern_Wettkampfdaten!$B$29,0)+IF($Q20&gt;0,Intern_Wettkampfdaten!$B$28,0)-IF($R20="ja",Intern_Wettkampfdaten!$B$29,0)</f>
        <v>0</v>
      </c>
      <c r="U20" s="65"/>
      <c r="V20" s="66"/>
      <c r="W20" s="53" t="str">
        <f t="shared" si="0"/>
        <v/>
      </c>
      <c r="X20" s="67">
        <f>IF(J20="ja",Intern_Wettkampfdaten!$B$25,0)+IF(L20&gt;0,Intern_Wettkampfdaten!$B$26,0)+IF(N20&gt;0,Intern_Wettkampfdaten!$B$27,0)+IF(Q20&gt;0,Intern_Wettkampfdaten!$B$28,0)+IF(R20="ja",Intern_Wettkampfdaten!$B$29,0)</f>
        <v>0</v>
      </c>
      <c r="Y20" s="54">
        <f t="shared" si="1"/>
        <v>0</v>
      </c>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c r="ID20" s="54"/>
      <c r="IE20" s="54"/>
      <c r="IF20" s="54"/>
      <c r="IG20" s="54"/>
      <c r="IH20" s="54"/>
      <c r="II20" s="54"/>
      <c r="IJ20" s="54"/>
      <c r="IK20" s="54"/>
      <c r="IL20" s="54"/>
      <c r="IM20" s="54"/>
    </row>
    <row r="21" spans="1:247" ht="18" customHeight="1" x14ac:dyDescent="0.25">
      <c r="A21" s="68" t="str">
        <f>IF(ISBLANK(B21)=FALSE(),COUNT(A$8:A20)+1,"")</f>
        <v/>
      </c>
      <c r="B21" s="70"/>
      <c r="C21" s="70"/>
      <c r="D21" s="72"/>
      <c r="E21" s="131"/>
      <c r="F21" s="58" t="str">
        <f>IF(ISBLANK(E21)=FALSE(),DATEDIF(E21,Intern_Wettkampfdaten!$B$3,"Y"),"")</f>
        <v/>
      </c>
      <c r="G21" s="59"/>
      <c r="H21" s="59"/>
      <c r="I21" s="60"/>
      <c r="J21" s="59"/>
      <c r="K21" s="60"/>
      <c r="L21" s="61"/>
      <c r="M21" s="60"/>
      <c r="N21" s="60"/>
      <c r="O21" s="60"/>
      <c r="P21" s="60"/>
      <c r="Q21" s="61"/>
      <c r="R21" s="59"/>
      <c r="S21" s="69"/>
      <c r="T21" s="64">
        <f>IF($G21&gt;0,Intern_Wettkampfdaten!$B$30,0)+IF($H21&gt;0,Intern_Wettkampfdaten!$B$24,0)+IF($J21="ja",Intern_Wettkampfdaten!$B$25,0)+IF($L21&gt;0,Intern_Wettkampfdaten!$B$26,0)+IF($N21&gt;0,Intern_Wettkampfdaten!$B$27,0)-IF($O21="ja",Intern_Wettkampfdaten!$B$29,0)+IF($Q21&gt;0,Intern_Wettkampfdaten!$B$28,0)-IF($R21="ja",Intern_Wettkampfdaten!$B$29,0)</f>
        <v>0</v>
      </c>
      <c r="U21" s="65"/>
      <c r="V21" s="66"/>
      <c r="W21" s="53" t="str">
        <f t="shared" si="0"/>
        <v/>
      </c>
      <c r="X21" s="67">
        <f>IF(J21="ja",Intern_Wettkampfdaten!$B$25,0)+IF(L21&gt;0,Intern_Wettkampfdaten!$B$26,0)+IF(N21&gt;0,Intern_Wettkampfdaten!$B$27,0)+IF(Q21&gt;0,Intern_Wettkampfdaten!$B$28,0)+IF(R21="ja",Intern_Wettkampfdaten!$B$29,0)</f>
        <v>0</v>
      </c>
      <c r="Y21" s="54">
        <f t="shared" si="1"/>
        <v>0</v>
      </c>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c r="ID21" s="54"/>
      <c r="IE21" s="54"/>
      <c r="IF21" s="54"/>
      <c r="IG21" s="54"/>
      <c r="IH21" s="54"/>
      <c r="II21" s="54"/>
      <c r="IJ21" s="54"/>
      <c r="IK21" s="54"/>
      <c r="IL21" s="54"/>
      <c r="IM21" s="54"/>
    </row>
    <row r="22" spans="1:247" ht="18" customHeight="1" x14ac:dyDescent="0.25">
      <c r="A22" s="68" t="str">
        <f>IF(ISBLANK(B22)=FALSE(),COUNT(A$8:A21)+1,"")</f>
        <v/>
      </c>
      <c r="B22" s="70"/>
      <c r="C22" s="70"/>
      <c r="D22" s="72"/>
      <c r="E22" s="131"/>
      <c r="F22" s="58" t="str">
        <f>IF(ISBLANK(E22)=FALSE(),DATEDIF(E22,Intern_Wettkampfdaten!$B$3,"Y"),"")</f>
        <v/>
      </c>
      <c r="G22" s="59"/>
      <c r="H22" s="59"/>
      <c r="I22" s="60"/>
      <c r="J22" s="59"/>
      <c r="K22" s="60"/>
      <c r="L22" s="61"/>
      <c r="M22" s="60"/>
      <c r="N22" s="60"/>
      <c r="O22" s="60"/>
      <c r="P22" s="60"/>
      <c r="Q22" s="61"/>
      <c r="R22" s="59"/>
      <c r="S22" s="69"/>
      <c r="T22" s="64">
        <f>IF($G22&gt;0,Intern_Wettkampfdaten!$B$30,0)+IF($H22&gt;0,Intern_Wettkampfdaten!$B$24,0)+IF($J22="ja",Intern_Wettkampfdaten!$B$25,0)+IF($L22&gt;0,Intern_Wettkampfdaten!$B$26,0)+IF($N22&gt;0,Intern_Wettkampfdaten!$B$27,0)-IF($O22="ja",Intern_Wettkampfdaten!$B$29,0)+IF($Q22&gt;0,Intern_Wettkampfdaten!$B$28,0)-IF($R22="ja",Intern_Wettkampfdaten!$B$29,0)</f>
        <v>0</v>
      </c>
      <c r="U22" s="65"/>
      <c r="V22" s="66"/>
      <c r="W22" s="53" t="str">
        <f t="shared" si="0"/>
        <v/>
      </c>
      <c r="X22" s="67">
        <f>IF(J22="ja",Intern_Wettkampfdaten!$B$25,0)+IF(L22&gt;0,Intern_Wettkampfdaten!$B$26,0)+IF(N22&gt;0,Intern_Wettkampfdaten!$B$27,0)+IF(Q22&gt;0,Intern_Wettkampfdaten!$B$28,0)+IF(R22="ja",Intern_Wettkampfdaten!$B$29,0)</f>
        <v>0</v>
      </c>
      <c r="Y22" s="54">
        <f t="shared" si="1"/>
        <v>0</v>
      </c>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row>
    <row r="23" spans="1:247" ht="18" customHeight="1" x14ac:dyDescent="0.25">
      <c r="A23" s="68" t="str">
        <f>IF(ISBLANK(B23)=FALSE(),COUNT(A$8:A22)+1,"")</f>
        <v/>
      </c>
      <c r="B23" s="70"/>
      <c r="C23" s="70"/>
      <c r="D23" s="72"/>
      <c r="E23" s="131"/>
      <c r="F23" s="58" t="str">
        <f>IF(ISBLANK(E23)=FALSE(),DATEDIF(E23,Intern_Wettkampfdaten!$B$3,"Y"),"")</f>
        <v/>
      </c>
      <c r="G23" s="59"/>
      <c r="H23" s="59"/>
      <c r="I23" s="60"/>
      <c r="J23" s="59"/>
      <c r="K23" s="60"/>
      <c r="L23" s="61"/>
      <c r="M23" s="60"/>
      <c r="N23" s="60"/>
      <c r="O23" s="60"/>
      <c r="P23" s="60"/>
      <c r="Q23" s="61"/>
      <c r="R23" s="59"/>
      <c r="S23" s="69"/>
      <c r="T23" s="64">
        <f>IF($G23&gt;0,Intern_Wettkampfdaten!$B$30,0)+IF($H23&gt;0,Intern_Wettkampfdaten!$B$24,0)+IF($J23="ja",Intern_Wettkampfdaten!$B$25,0)+IF($L23&gt;0,Intern_Wettkampfdaten!$B$26,0)+IF($N23&gt;0,Intern_Wettkampfdaten!$B$27,0)-IF($O23="ja",Intern_Wettkampfdaten!$B$29,0)+IF($Q23&gt;0,Intern_Wettkampfdaten!$B$28,0)-IF($R23="ja",Intern_Wettkampfdaten!$B$29,0)</f>
        <v>0</v>
      </c>
      <c r="U23" s="65"/>
      <c r="V23" s="66"/>
      <c r="W23" s="53" t="str">
        <f t="shared" si="0"/>
        <v/>
      </c>
      <c r="X23" s="67">
        <f>IF(J23="ja",Intern_Wettkampfdaten!$B$25,0)+IF(L23&gt;0,Intern_Wettkampfdaten!$B$26,0)+IF(N23&gt;0,Intern_Wettkampfdaten!$B$27,0)+IF(Q23&gt;0,Intern_Wettkampfdaten!$B$28,0)+IF(R23="ja",Intern_Wettkampfdaten!$B$29,0)</f>
        <v>0</v>
      </c>
      <c r="Y23" s="54">
        <f t="shared" si="1"/>
        <v>0</v>
      </c>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c r="IH23" s="54"/>
      <c r="II23" s="54"/>
      <c r="IJ23" s="54"/>
      <c r="IK23" s="54"/>
      <c r="IL23" s="54"/>
      <c r="IM23" s="54"/>
    </row>
    <row r="24" spans="1:247" ht="18" customHeight="1" x14ac:dyDescent="0.25">
      <c r="A24" s="68" t="str">
        <f>IF(ISBLANK(B24)=FALSE(),COUNT(A$8:A23)+1,"")</f>
        <v/>
      </c>
      <c r="B24" s="70"/>
      <c r="C24" s="70"/>
      <c r="D24" s="72"/>
      <c r="E24" s="131"/>
      <c r="F24" s="58" t="str">
        <f>IF(ISBLANK(E24)=FALSE(),DATEDIF(E24,Intern_Wettkampfdaten!$B$3,"Y"),"")</f>
        <v/>
      </c>
      <c r="G24" s="59"/>
      <c r="H24" s="59"/>
      <c r="I24" s="60"/>
      <c r="J24" s="59"/>
      <c r="K24" s="60"/>
      <c r="L24" s="61"/>
      <c r="M24" s="60"/>
      <c r="N24" s="60"/>
      <c r="O24" s="60"/>
      <c r="P24" s="60"/>
      <c r="Q24" s="61"/>
      <c r="R24" s="59"/>
      <c r="S24" s="69"/>
      <c r="T24" s="64">
        <f>IF($G24&gt;0,Intern_Wettkampfdaten!$B$30,0)+IF($H24&gt;0,Intern_Wettkampfdaten!$B$24,0)+IF($J24="ja",Intern_Wettkampfdaten!$B$25,0)+IF($L24&gt;0,Intern_Wettkampfdaten!$B$26,0)+IF($N24&gt;0,Intern_Wettkampfdaten!$B$27,0)-IF($O24="ja",Intern_Wettkampfdaten!$B$29,0)+IF($Q24&gt;0,Intern_Wettkampfdaten!$B$28,0)-IF($R24="ja",Intern_Wettkampfdaten!$B$29,0)</f>
        <v>0</v>
      </c>
      <c r="U24" s="65"/>
      <c r="V24" s="66"/>
      <c r="W24" s="53" t="str">
        <f t="shared" si="0"/>
        <v/>
      </c>
      <c r="X24" s="67">
        <f>IF(J24="ja",Intern_Wettkampfdaten!$B$25,0)+IF(L24&gt;0,Intern_Wettkampfdaten!$B$26,0)+IF(N24&gt;0,Intern_Wettkampfdaten!$B$27,0)+IF(Q24&gt;0,Intern_Wettkampfdaten!$B$28,0)+IF(R24="ja",Intern_Wettkampfdaten!$B$29,0)</f>
        <v>0</v>
      </c>
      <c r="Y24" s="54">
        <f t="shared" si="1"/>
        <v>0</v>
      </c>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c r="II24" s="54"/>
      <c r="IJ24" s="54"/>
      <c r="IK24" s="54"/>
      <c r="IL24" s="54"/>
      <c r="IM24" s="54"/>
    </row>
    <row r="25" spans="1:247" ht="18" customHeight="1" x14ac:dyDescent="0.25">
      <c r="A25" s="68" t="str">
        <f>IF(ISBLANK(B25)=FALSE(),COUNT(A$8:A24)+1,"")</f>
        <v/>
      </c>
      <c r="B25" s="70"/>
      <c r="C25" s="70"/>
      <c r="D25" s="72"/>
      <c r="E25" s="131"/>
      <c r="F25" s="58" t="str">
        <f>IF(ISBLANK(E25)=FALSE(),DATEDIF(E25,Intern_Wettkampfdaten!$B$3,"Y"),"")</f>
        <v/>
      </c>
      <c r="G25" s="59"/>
      <c r="H25" s="59"/>
      <c r="I25" s="60"/>
      <c r="J25" s="59"/>
      <c r="K25" s="60"/>
      <c r="L25" s="61"/>
      <c r="M25" s="60"/>
      <c r="N25" s="60"/>
      <c r="O25" s="60"/>
      <c r="P25" s="60"/>
      <c r="Q25" s="61"/>
      <c r="R25" s="59"/>
      <c r="S25" s="69"/>
      <c r="T25" s="64">
        <f>IF($G25&gt;0,Intern_Wettkampfdaten!$B$30,0)+IF($H25&gt;0,Intern_Wettkampfdaten!$B$24,0)+IF($J25="ja",Intern_Wettkampfdaten!$B$25,0)+IF($L25&gt;0,Intern_Wettkampfdaten!$B$26,0)+IF($N25&gt;0,Intern_Wettkampfdaten!$B$27,0)-IF($O25="ja",Intern_Wettkampfdaten!$B$29,0)+IF($Q25&gt;0,Intern_Wettkampfdaten!$B$28,0)-IF($R25="ja",Intern_Wettkampfdaten!$B$29,0)</f>
        <v>0</v>
      </c>
      <c r="U25" s="65"/>
      <c r="V25" s="66"/>
      <c r="W25" s="53" t="str">
        <f t="shared" si="0"/>
        <v/>
      </c>
      <c r="X25" s="67">
        <f>IF(J25="ja",Intern_Wettkampfdaten!$B$25,0)+IF(L25&gt;0,Intern_Wettkampfdaten!$B$26,0)+IF(N25&gt;0,Intern_Wettkampfdaten!$B$27,0)+IF(Q25&gt;0,Intern_Wettkampfdaten!$B$28,0)+IF(R25="ja",Intern_Wettkampfdaten!$B$29,0)</f>
        <v>0</v>
      </c>
      <c r="Y25" s="54">
        <f t="shared" si="1"/>
        <v>0</v>
      </c>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row>
    <row r="26" spans="1:247" ht="18" customHeight="1" x14ac:dyDescent="0.25">
      <c r="A26" s="68" t="str">
        <f>IF(ISBLANK(B26)=FALSE(),COUNT(A$8:A25)+1,"")</f>
        <v/>
      </c>
      <c r="B26" s="70"/>
      <c r="C26" s="70"/>
      <c r="D26" s="72"/>
      <c r="E26" s="131"/>
      <c r="F26" s="58" t="str">
        <f>IF(ISBLANK(E26)=FALSE(),DATEDIF(E26,Intern_Wettkampfdaten!$B$3,"Y"),"")</f>
        <v/>
      </c>
      <c r="G26" s="59"/>
      <c r="H26" s="59"/>
      <c r="I26" s="60"/>
      <c r="J26" s="59"/>
      <c r="K26" s="60"/>
      <c r="L26" s="61"/>
      <c r="M26" s="60"/>
      <c r="N26" s="60"/>
      <c r="O26" s="60"/>
      <c r="P26" s="60"/>
      <c r="Q26" s="61"/>
      <c r="R26" s="59"/>
      <c r="S26" s="69"/>
      <c r="T26" s="64">
        <f>IF($G26&gt;0,Intern_Wettkampfdaten!$B$30,0)+IF($H26&gt;0,Intern_Wettkampfdaten!$B$24,0)+IF($J26="ja",Intern_Wettkampfdaten!$B$25,0)+IF($L26&gt;0,Intern_Wettkampfdaten!$B$26,0)+IF($N26&gt;0,Intern_Wettkampfdaten!$B$27,0)-IF($O26="ja",Intern_Wettkampfdaten!$B$29,0)+IF($Q26&gt;0,Intern_Wettkampfdaten!$B$28,0)-IF($R26="ja",Intern_Wettkampfdaten!$B$29,0)</f>
        <v>0</v>
      </c>
      <c r="U26" s="65"/>
      <c r="V26" s="66"/>
      <c r="W26" s="53" t="str">
        <f t="shared" si="0"/>
        <v/>
      </c>
      <c r="X26" s="67">
        <f>IF(J26="ja",Intern_Wettkampfdaten!$B$25,0)+IF(L26&gt;0,Intern_Wettkampfdaten!$B$26,0)+IF(N26&gt;0,Intern_Wettkampfdaten!$B$27,0)+IF(Q26&gt;0,Intern_Wettkampfdaten!$B$28,0)+IF(R26="ja",Intern_Wettkampfdaten!$B$29,0)</f>
        <v>0</v>
      </c>
      <c r="Y26" s="54">
        <f t="shared" si="1"/>
        <v>0</v>
      </c>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row>
    <row r="27" spans="1:247" ht="18" customHeight="1" x14ac:dyDescent="0.25">
      <c r="A27" s="68" t="str">
        <f>IF(ISBLANK(B27)=FALSE(),COUNT(A$8:A26)+1,"")</f>
        <v/>
      </c>
      <c r="B27" s="70"/>
      <c r="C27" s="70"/>
      <c r="D27" s="72"/>
      <c r="E27" s="131"/>
      <c r="F27" s="58" t="str">
        <f>IF(ISBLANK(E27)=FALSE(),DATEDIF(E27,Intern_Wettkampfdaten!$B$3,"Y"),"")</f>
        <v/>
      </c>
      <c r="G27" s="59"/>
      <c r="H27" s="59"/>
      <c r="I27" s="60"/>
      <c r="J27" s="59"/>
      <c r="K27" s="60"/>
      <c r="L27" s="61"/>
      <c r="M27" s="60"/>
      <c r="N27" s="60"/>
      <c r="O27" s="60"/>
      <c r="P27" s="60"/>
      <c r="Q27" s="61"/>
      <c r="R27" s="59"/>
      <c r="S27" s="69"/>
      <c r="T27" s="64">
        <f>IF($G27&gt;0,Intern_Wettkampfdaten!$B$30,0)+IF($H27&gt;0,Intern_Wettkampfdaten!$B$24,0)+IF($J27="ja",Intern_Wettkampfdaten!$B$25,0)+IF($L27&gt;0,Intern_Wettkampfdaten!$B$26,0)+IF($N27&gt;0,Intern_Wettkampfdaten!$B$27,0)-IF($O27="ja",Intern_Wettkampfdaten!$B$29,0)+IF($Q27&gt;0,Intern_Wettkampfdaten!$B$28,0)-IF($R27="ja",Intern_Wettkampfdaten!$B$29,0)</f>
        <v>0</v>
      </c>
      <c r="U27" s="65"/>
      <c r="V27" s="66"/>
      <c r="W27" s="53" t="str">
        <f t="shared" si="0"/>
        <v/>
      </c>
      <c r="X27" s="67">
        <f>IF(J27="ja",Intern_Wettkampfdaten!$B$25,0)+IF(L27&gt;0,Intern_Wettkampfdaten!$B$26,0)+IF(N27&gt;0,Intern_Wettkampfdaten!$B$27,0)+IF(Q27&gt;0,Intern_Wettkampfdaten!$B$28,0)+IF(R27="ja",Intern_Wettkampfdaten!$B$29,0)</f>
        <v>0</v>
      </c>
      <c r="Y27" s="54">
        <f t="shared" si="1"/>
        <v>0</v>
      </c>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row>
    <row r="28" spans="1:247" ht="18" customHeight="1" x14ac:dyDescent="0.25">
      <c r="A28" s="68" t="str">
        <f>IF(ISBLANK(B28)=FALSE(),COUNT(A$8:A27)+1,"")</f>
        <v/>
      </c>
      <c r="B28" s="70"/>
      <c r="C28" s="70"/>
      <c r="D28" s="72"/>
      <c r="E28" s="131"/>
      <c r="F28" s="58" t="str">
        <f>IF(ISBLANK(E28)=FALSE(),DATEDIF(E28,Intern_Wettkampfdaten!$B$3,"Y"),"")</f>
        <v/>
      </c>
      <c r="G28" s="59"/>
      <c r="H28" s="59"/>
      <c r="I28" s="60"/>
      <c r="J28" s="59"/>
      <c r="K28" s="60"/>
      <c r="L28" s="61"/>
      <c r="M28" s="60"/>
      <c r="N28" s="60"/>
      <c r="O28" s="60"/>
      <c r="P28" s="60"/>
      <c r="Q28" s="61"/>
      <c r="R28" s="59"/>
      <c r="S28" s="69"/>
      <c r="T28" s="64">
        <f>IF($G28&gt;0,Intern_Wettkampfdaten!$B$30,0)+IF($H28&gt;0,Intern_Wettkampfdaten!$B$24,0)+IF($J28="ja",Intern_Wettkampfdaten!$B$25,0)+IF($L28&gt;0,Intern_Wettkampfdaten!$B$26,0)+IF($N28&gt;0,Intern_Wettkampfdaten!$B$27,0)-IF($O28="ja",Intern_Wettkampfdaten!$B$29,0)+IF($Q28&gt;0,Intern_Wettkampfdaten!$B$28,0)-IF($R28="ja",Intern_Wettkampfdaten!$B$29,0)</f>
        <v>0</v>
      </c>
      <c r="U28" s="65"/>
      <c r="V28" s="66"/>
      <c r="W28" s="53" t="str">
        <f t="shared" si="0"/>
        <v/>
      </c>
      <c r="X28" s="67">
        <f>IF(J28="ja",Intern_Wettkampfdaten!$B$25,0)+IF(L28&gt;0,Intern_Wettkampfdaten!$B$26,0)+IF(N28&gt;0,Intern_Wettkampfdaten!$B$27,0)+IF(Q28&gt;0,Intern_Wettkampfdaten!$B$28,0)+IF(R28="ja",Intern_Wettkampfdaten!$B$29,0)</f>
        <v>0</v>
      </c>
      <c r="Y28" s="54">
        <f t="shared" si="1"/>
        <v>0</v>
      </c>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row>
    <row r="29" spans="1:247" ht="18" customHeight="1" x14ac:dyDescent="0.25">
      <c r="A29" s="68" t="str">
        <f>IF(ISBLANK(B29)=FALSE(),COUNT(A$8:A28)+1,"")</f>
        <v/>
      </c>
      <c r="B29" s="70"/>
      <c r="C29" s="70"/>
      <c r="D29" s="72"/>
      <c r="E29" s="131"/>
      <c r="F29" s="58" t="str">
        <f>IF(ISBLANK(E29)=FALSE(),DATEDIF(E29,Intern_Wettkampfdaten!$B$3,"Y"),"")</f>
        <v/>
      </c>
      <c r="G29" s="59"/>
      <c r="H29" s="59"/>
      <c r="I29" s="60"/>
      <c r="J29" s="59"/>
      <c r="K29" s="60"/>
      <c r="L29" s="61"/>
      <c r="M29" s="60"/>
      <c r="N29" s="60"/>
      <c r="O29" s="60"/>
      <c r="P29" s="60"/>
      <c r="Q29" s="61"/>
      <c r="R29" s="59"/>
      <c r="S29" s="69"/>
      <c r="T29" s="64">
        <f>IF($G29&gt;0,Intern_Wettkampfdaten!$B$30,0)+IF($H29&gt;0,Intern_Wettkampfdaten!$B$24,0)+IF($J29="ja",Intern_Wettkampfdaten!$B$25,0)+IF($L29&gt;0,Intern_Wettkampfdaten!$B$26,0)+IF($N29&gt;0,Intern_Wettkampfdaten!$B$27,0)-IF($O29="ja",Intern_Wettkampfdaten!$B$29,0)+IF($Q29&gt;0,Intern_Wettkampfdaten!$B$28,0)-IF($R29="ja",Intern_Wettkampfdaten!$B$29,0)</f>
        <v>0</v>
      </c>
      <c r="U29" s="65"/>
      <c r="V29" s="66"/>
      <c r="W29" s="53" t="str">
        <f t="shared" si="0"/>
        <v/>
      </c>
      <c r="X29" s="67">
        <f>IF(J29="ja",Intern_Wettkampfdaten!$B$25,0)+IF(L29&gt;0,Intern_Wettkampfdaten!$B$26,0)+IF(N29&gt;0,Intern_Wettkampfdaten!$B$27,0)+IF(Q29&gt;0,Intern_Wettkampfdaten!$B$28,0)+IF(R29="ja",Intern_Wettkampfdaten!$B$29,0)</f>
        <v>0</v>
      </c>
      <c r="Y29" s="54">
        <f t="shared" si="1"/>
        <v>0</v>
      </c>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row>
    <row r="30" spans="1:247" ht="18" customHeight="1" x14ac:dyDescent="0.25">
      <c r="A30" s="68" t="str">
        <f>IF(ISBLANK(B30)=FALSE(),COUNT(A$8:A29)+1,"")</f>
        <v/>
      </c>
      <c r="B30" s="70"/>
      <c r="C30" s="70"/>
      <c r="D30" s="72"/>
      <c r="E30" s="131"/>
      <c r="F30" s="58" t="str">
        <f>IF(ISBLANK(E30)=FALSE(),DATEDIF(E30,Intern_Wettkampfdaten!$B$3,"Y"),"")</f>
        <v/>
      </c>
      <c r="G30" s="59"/>
      <c r="H30" s="59"/>
      <c r="I30" s="60"/>
      <c r="J30" s="59"/>
      <c r="K30" s="60"/>
      <c r="L30" s="61"/>
      <c r="M30" s="60"/>
      <c r="N30" s="60"/>
      <c r="O30" s="60"/>
      <c r="P30" s="60"/>
      <c r="Q30" s="61"/>
      <c r="R30" s="59"/>
      <c r="S30" s="69"/>
      <c r="T30" s="64">
        <f>IF($G30&gt;0,Intern_Wettkampfdaten!$B$30,0)+IF($H30&gt;0,Intern_Wettkampfdaten!$B$24,0)+IF($J30="ja",Intern_Wettkampfdaten!$B$25,0)+IF($L30&gt;0,Intern_Wettkampfdaten!$B$26,0)+IF($N30&gt;0,Intern_Wettkampfdaten!$B$27,0)-IF($O30="ja",Intern_Wettkampfdaten!$B$29,0)+IF($Q30&gt;0,Intern_Wettkampfdaten!$B$28,0)-IF($R30="ja",Intern_Wettkampfdaten!$B$29,0)</f>
        <v>0</v>
      </c>
      <c r="U30" s="65"/>
      <c r="V30" s="66"/>
      <c r="W30" s="53" t="str">
        <f t="shared" si="0"/>
        <v/>
      </c>
      <c r="X30" s="67">
        <f>IF(J30="ja",Intern_Wettkampfdaten!$B$25,0)+IF(L30&gt;0,Intern_Wettkampfdaten!$B$26,0)+IF(N30&gt;0,Intern_Wettkampfdaten!$B$27,0)+IF(Q30&gt;0,Intern_Wettkampfdaten!$B$28,0)+IF(R30="ja",Intern_Wettkampfdaten!$B$29,0)</f>
        <v>0</v>
      </c>
      <c r="Y30" s="54">
        <f t="shared" si="1"/>
        <v>0</v>
      </c>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row>
    <row r="31" spans="1:247" ht="18" customHeight="1" x14ac:dyDescent="0.25">
      <c r="A31" s="68" t="str">
        <f>IF(ISBLANK(B31)=FALSE(),COUNT(A$8:A30)+1,"")</f>
        <v/>
      </c>
      <c r="B31" s="70"/>
      <c r="C31" s="70"/>
      <c r="D31" s="72"/>
      <c r="E31" s="131"/>
      <c r="F31" s="58" t="str">
        <f>IF(ISBLANK(E31)=FALSE(),DATEDIF(E31,Intern_Wettkampfdaten!$B$3,"Y"),"")</f>
        <v/>
      </c>
      <c r="G31" s="59"/>
      <c r="H31" s="59"/>
      <c r="I31" s="60"/>
      <c r="J31" s="59"/>
      <c r="K31" s="60"/>
      <c r="L31" s="61"/>
      <c r="M31" s="60"/>
      <c r="N31" s="60"/>
      <c r="O31" s="60"/>
      <c r="P31" s="60"/>
      <c r="Q31" s="61"/>
      <c r="R31" s="59"/>
      <c r="S31" s="69"/>
      <c r="T31" s="64">
        <f>IF($G31&gt;0,Intern_Wettkampfdaten!$B$30,0)+IF($H31&gt;0,Intern_Wettkampfdaten!$B$24,0)+IF($J31="ja",Intern_Wettkampfdaten!$B$25,0)+IF($L31&gt;0,Intern_Wettkampfdaten!$B$26,0)+IF($N31&gt;0,Intern_Wettkampfdaten!$B$27,0)-IF($O31="ja",Intern_Wettkampfdaten!$B$29,0)+IF($Q31&gt;0,Intern_Wettkampfdaten!$B$28,0)-IF($R31="ja",Intern_Wettkampfdaten!$B$29,0)</f>
        <v>0</v>
      </c>
      <c r="U31" s="65"/>
      <c r="V31" s="66"/>
      <c r="W31" s="53" t="str">
        <f t="shared" si="0"/>
        <v/>
      </c>
      <c r="X31" s="67">
        <f>IF(J31="ja",Intern_Wettkampfdaten!$B$25,0)+IF(L31&gt;0,Intern_Wettkampfdaten!$B$26,0)+IF(N31&gt;0,Intern_Wettkampfdaten!$B$27,0)+IF(Q31&gt;0,Intern_Wettkampfdaten!$B$28,0)+IF(R31="ja",Intern_Wettkampfdaten!$B$29,0)</f>
        <v>0</v>
      </c>
      <c r="Y31" s="54">
        <f t="shared" si="1"/>
        <v>0</v>
      </c>
    </row>
    <row r="32" spans="1:247" ht="18" customHeight="1" x14ac:dyDescent="0.25">
      <c r="A32" s="68" t="str">
        <f>IF(ISBLANK(B32)=FALSE(),COUNT(A$8:A31)+1,"")</f>
        <v/>
      </c>
      <c r="B32" s="73"/>
      <c r="C32" s="73"/>
      <c r="D32" s="72"/>
      <c r="E32" s="131"/>
      <c r="F32" s="58" t="str">
        <f>IF(ISBLANK(E32)=FALSE(),DATEDIF(E32,Intern_Wettkampfdaten!$B$3,"Y"),"")</f>
        <v/>
      </c>
      <c r="G32" s="59"/>
      <c r="H32" s="59"/>
      <c r="I32" s="60"/>
      <c r="J32" s="59"/>
      <c r="K32" s="60"/>
      <c r="L32" s="61"/>
      <c r="M32" s="60"/>
      <c r="N32" s="60"/>
      <c r="O32" s="60"/>
      <c r="P32" s="60"/>
      <c r="Q32" s="61"/>
      <c r="R32" s="59"/>
      <c r="S32" s="69"/>
      <c r="T32" s="64">
        <f>IF($G32&gt;0,Intern_Wettkampfdaten!$B$30,0)+IF($H32&gt;0,Intern_Wettkampfdaten!$B$24,0)+IF($J32="ja",Intern_Wettkampfdaten!$B$25,0)+IF($L32&gt;0,Intern_Wettkampfdaten!$B$26,0)+IF($N32&gt;0,Intern_Wettkampfdaten!$B$27,0)-IF($O32="ja",Intern_Wettkampfdaten!$B$29,0)+IF($Q32&gt;0,Intern_Wettkampfdaten!$B$28,0)-IF($R32="ja",Intern_Wettkampfdaten!$B$29,0)</f>
        <v>0</v>
      </c>
      <c r="U32" s="65"/>
      <c r="V32" s="66"/>
      <c r="W32" s="53" t="str">
        <f t="shared" si="0"/>
        <v/>
      </c>
      <c r="X32" s="67">
        <f>IF(J32="ja",Intern_Wettkampfdaten!$B$25,0)+IF(L32&gt;0,Intern_Wettkampfdaten!$B$26,0)+IF(N32&gt;0,Intern_Wettkampfdaten!$B$27,0)+IF(Q32&gt;0,Intern_Wettkampfdaten!$B$28,0)+IF(R32="ja",Intern_Wettkampfdaten!$B$29,0)</f>
        <v>0</v>
      </c>
      <c r="Y32" s="54">
        <f t="shared" si="1"/>
        <v>0</v>
      </c>
    </row>
    <row r="33" spans="1:25" ht="18" customHeight="1" x14ac:dyDescent="0.25">
      <c r="A33" s="68" t="str">
        <f>IF(ISBLANK(B33)=FALSE(),COUNT(A$8:A32)+1,"")</f>
        <v/>
      </c>
      <c r="B33" s="73"/>
      <c r="C33" s="73"/>
      <c r="D33" s="72"/>
      <c r="E33" s="131"/>
      <c r="F33" s="58" t="str">
        <f>IF(ISBLANK(E33)=FALSE(),DATEDIF(E33,Intern_Wettkampfdaten!$B$3,"Y"),"")</f>
        <v/>
      </c>
      <c r="G33" s="59"/>
      <c r="H33" s="59"/>
      <c r="I33" s="60"/>
      <c r="J33" s="59"/>
      <c r="K33" s="60"/>
      <c r="L33" s="61"/>
      <c r="M33" s="60"/>
      <c r="N33" s="60"/>
      <c r="O33" s="60"/>
      <c r="P33" s="60"/>
      <c r="Q33" s="61"/>
      <c r="R33" s="59"/>
      <c r="S33" s="69"/>
      <c r="T33" s="64">
        <f>IF($G33&gt;0,Intern_Wettkampfdaten!$B$30,0)+IF($H33&gt;0,Intern_Wettkampfdaten!$B$24,0)+IF($J33="ja",Intern_Wettkampfdaten!$B$25,0)+IF($L33&gt;0,Intern_Wettkampfdaten!$B$26,0)+IF($N33&gt;0,Intern_Wettkampfdaten!$B$27,0)-IF($O33="ja",Intern_Wettkampfdaten!$B$29,0)+IF($Q33&gt;0,Intern_Wettkampfdaten!$B$28,0)-IF($R33="ja",Intern_Wettkampfdaten!$B$29,0)</f>
        <v>0</v>
      </c>
      <c r="U33" s="65"/>
      <c r="V33" s="66"/>
      <c r="W33" s="53" t="str">
        <f t="shared" si="0"/>
        <v/>
      </c>
      <c r="X33" s="67">
        <f>IF(J33="ja",Intern_Wettkampfdaten!$B$25,0)+IF(L33&gt;0,Intern_Wettkampfdaten!$B$26,0)+IF(N33&gt;0,Intern_Wettkampfdaten!$B$27,0)+IF(Q33&gt;0,Intern_Wettkampfdaten!$B$28,0)+IF(R33="ja",Intern_Wettkampfdaten!$B$29,0)</f>
        <v>0</v>
      </c>
      <c r="Y33" s="54">
        <f t="shared" si="1"/>
        <v>0</v>
      </c>
    </row>
    <row r="34" spans="1:25" ht="18" customHeight="1" x14ac:dyDescent="0.25">
      <c r="A34" s="68" t="str">
        <f>IF(ISBLANK(B34)=FALSE(),COUNT(A$8:A33)+1,"")</f>
        <v/>
      </c>
      <c r="B34" s="73"/>
      <c r="C34" s="73"/>
      <c r="D34" s="72"/>
      <c r="E34" s="131"/>
      <c r="F34" s="58" t="str">
        <f>IF(ISBLANK(E34)=FALSE(),DATEDIF(E34,Intern_Wettkampfdaten!$B$3,"Y"),"")</f>
        <v/>
      </c>
      <c r="G34" s="59"/>
      <c r="H34" s="59"/>
      <c r="I34" s="60"/>
      <c r="J34" s="59"/>
      <c r="K34" s="60"/>
      <c r="L34" s="61"/>
      <c r="M34" s="60"/>
      <c r="N34" s="60"/>
      <c r="O34" s="60"/>
      <c r="P34" s="60"/>
      <c r="Q34" s="61"/>
      <c r="R34" s="59"/>
      <c r="S34" s="69"/>
      <c r="T34" s="64">
        <f>IF($G34&gt;0,Intern_Wettkampfdaten!$B$30,0)+IF($H34&gt;0,Intern_Wettkampfdaten!$B$24,0)+IF($J34="ja",Intern_Wettkampfdaten!$B$25,0)+IF($L34&gt;0,Intern_Wettkampfdaten!$B$26,0)+IF($N34&gt;0,Intern_Wettkampfdaten!$B$27,0)-IF($O34="ja",Intern_Wettkampfdaten!$B$29,0)+IF($Q34&gt;0,Intern_Wettkampfdaten!$B$28,0)-IF($R34="ja",Intern_Wettkampfdaten!$B$29,0)</f>
        <v>0</v>
      </c>
      <c r="U34" s="65"/>
      <c r="V34" s="66"/>
      <c r="W34" s="53" t="str">
        <f t="shared" si="0"/>
        <v/>
      </c>
      <c r="X34" s="67">
        <f>IF(J34="ja",Intern_Wettkampfdaten!$B$25,0)+IF(L34&gt;0,Intern_Wettkampfdaten!$B$26,0)+IF(N34&gt;0,Intern_Wettkampfdaten!$B$27,0)+IF(Q34&gt;0,Intern_Wettkampfdaten!$B$28,0)+IF(R34="ja",Intern_Wettkampfdaten!$B$29,0)</f>
        <v>0</v>
      </c>
      <c r="Y34" s="54">
        <f t="shared" si="1"/>
        <v>0</v>
      </c>
    </row>
    <row r="35" spans="1:25" ht="18" customHeight="1" x14ac:dyDescent="0.25">
      <c r="A35" s="68" t="str">
        <f>IF(ISBLANK(B35)=FALSE(),COUNT(A$8:A34)+1,"")</f>
        <v/>
      </c>
      <c r="B35" s="73"/>
      <c r="C35" s="73"/>
      <c r="D35" s="72"/>
      <c r="E35" s="131"/>
      <c r="F35" s="58" t="str">
        <f>IF(ISBLANK(E35)=FALSE(),DATEDIF(E35,Intern_Wettkampfdaten!$B$3,"Y"),"")</f>
        <v/>
      </c>
      <c r="G35" s="59"/>
      <c r="H35" s="59"/>
      <c r="I35" s="60"/>
      <c r="J35" s="59"/>
      <c r="K35" s="60"/>
      <c r="L35" s="61"/>
      <c r="M35" s="60"/>
      <c r="N35" s="60"/>
      <c r="O35" s="60"/>
      <c r="P35" s="60"/>
      <c r="Q35" s="61"/>
      <c r="R35" s="59"/>
      <c r="S35" s="69"/>
      <c r="T35" s="64">
        <f>IF($G35&gt;0,Intern_Wettkampfdaten!$B$30,0)+IF($H35&gt;0,Intern_Wettkampfdaten!$B$24,0)+IF($J35="ja",Intern_Wettkampfdaten!$B$25,0)+IF($L35&gt;0,Intern_Wettkampfdaten!$B$26,0)+IF($N35&gt;0,Intern_Wettkampfdaten!$B$27,0)-IF($O35="ja",Intern_Wettkampfdaten!$B$29,0)+IF($Q35&gt;0,Intern_Wettkampfdaten!$B$28,0)-IF($R35="ja",Intern_Wettkampfdaten!$B$29,0)</f>
        <v>0</v>
      </c>
      <c r="U35" s="65"/>
      <c r="V35" s="66"/>
      <c r="W35" s="53" t="str">
        <f t="shared" si="0"/>
        <v/>
      </c>
      <c r="X35" s="67">
        <f>IF(J35="ja",Intern_Wettkampfdaten!$B$25,0)+IF(L35&gt;0,Intern_Wettkampfdaten!$B$26,0)+IF(N35&gt;0,Intern_Wettkampfdaten!$B$27,0)+IF(Q35&gt;0,Intern_Wettkampfdaten!$B$28,0)+IF(R35="ja",Intern_Wettkampfdaten!$B$29,0)</f>
        <v>0</v>
      </c>
      <c r="Y35" s="54">
        <f t="shared" si="1"/>
        <v>0</v>
      </c>
    </row>
    <row r="36" spans="1:25" ht="18" customHeight="1" x14ac:dyDescent="0.25">
      <c r="A36" s="68" t="str">
        <f>IF(ISBLANK(B36)=FALSE(),COUNT(A$8:A35)+1,"")</f>
        <v/>
      </c>
      <c r="B36" s="73"/>
      <c r="C36" s="73"/>
      <c r="D36" s="72"/>
      <c r="E36" s="131"/>
      <c r="F36" s="58" t="str">
        <f>IF(ISBLANK(E36)=FALSE(),DATEDIF(E36,Intern_Wettkampfdaten!$B$3,"Y"),"")</f>
        <v/>
      </c>
      <c r="G36" s="59"/>
      <c r="H36" s="59"/>
      <c r="I36" s="60"/>
      <c r="J36" s="59"/>
      <c r="K36" s="60"/>
      <c r="L36" s="61"/>
      <c r="M36" s="60"/>
      <c r="N36" s="60"/>
      <c r="O36" s="60"/>
      <c r="P36" s="60"/>
      <c r="Q36" s="61"/>
      <c r="R36" s="59"/>
      <c r="S36" s="69"/>
      <c r="T36" s="64">
        <f>IF($G36&gt;0,Intern_Wettkampfdaten!$B$30,0)+IF($H36&gt;0,Intern_Wettkampfdaten!$B$24,0)+IF($J36="ja",Intern_Wettkampfdaten!$B$25,0)+IF($L36&gt;0,Intern_Wettkampfdaten!$B$26,0)+IF($N36&gt;0,Intern_Wettkampfdaten!$B$27,0)-IF($O36="ja",Intern_Wettkampfdaten!$B$29,0)+IF($Q36&gt;0,Intern_Wettkampfdaten!$B$28,0)-IF($R36="ja",Intern_Wettkampfdaten!$B$29,0)</f>
        <v>0</v>
      </c>
      <c r="U36" s="65"/>
      <c r="V36" s="66"/>
      <c r="W36" s="53" t="str">
        <f t="shared" si="0"/>
        <v/>
      </c>
      <c r="X36" s="67">
        <f>IF(J36="ja",Intern_Wettkampfdaten!$B$25,0)+IF(L36&gt;0,Intern_Wettkampfdaten!$B$26,0)+IF(N36&gt;0,Intern_Wettkampfdaten!$B$27,0)+IF(Q36&gt;0,Intern_Wettkampfdaten!$B$28,0)+IF(R36="ja",Intern_Wettkampfdaten!$B$29,0)</f>
        <v>0</v>
      </c>
      <c r="Y36" s="54">
        <f t="shared" si="1"/>
        <v>0</v>
      </c>
    </row>
    <row r="37" spans="1:25" ht="18" customHeight="1" x14ac:dyDescent="0.25">
      <c r="A37" s="68" t="str">
        <f>IF(ISBLANK(B37)=FALSE(),COUNT(A$8:A36)+1,"")</f>
        <v/>
      </c>
      <c r="B37" s="73"/>
      <c r="C37" s="73"/>
      <c r="D37" s="72"/>
      <c r="E37" s="131"/>
      <c r="F37" s="58" t="str">
        <f>IF(ISBLANK(E37)=FALSE(),DATEDIF(E37,Intern_Wettkampfdaten!$B$3,"Y"),"")</f>
        <v/>
      </c>
      <c r="G37" s="59"/>
      <c r="H37" s="59"/>
      <c r="I37" s="60"/>
      <c r="J37" s="59"/>
      <c r="K37" s="60"/>
      <c r="L37" s="61"/>
      <c r="M37" s="60"/>
      <c r="N37" s="60"/>
      <c r="O37" s="60"/>
      <c r="P37" s="60"/>
      <c r="Q37" s="61"/>
      <c r="R37" s="59"/>
      <c r="S37" s="69"/>
      <c r="T37" s="64">
        <f>IF($G37&gt;0,Intern_Wettkampfdaten!$B$30,0)+IF($H37&gt;0,Intern_Wettkampfdaten!$B$24,0)+IF($J37="ja",Intern_Wettkampfdaten!$B$25,0)+IF($L37&gt;0,Intern_Wettkampfdaten!$B$26,0)+IF($N37&gt;0,Intern_Wettkampfdaten!$B$27,0)-IF($O37="ja",Intern_Wettkampfdaten!$B$29,0)+IF($Q37&gt;0,Intern_Wettkampfdaten!$B$28,0)-IF($R37="ja",Intern_Wettkampfdaten!$B$29,0)</f>
        <v>0</v>
      </c>
      <c r="U37" s="65"/>
      <c r="V37" s="66"/>
      <c r="W37" s="53" t="str">
        <f t="shared" si="0"/>
        <v/>
      </c>
      <c r="X37" s="67">
        <f>IF(J37="ja",Intern_Wettkampfdaten!$B$25,0)+IF(L37&gt;0,Intern_Wettkampfdaten!$B$26,0)+IF(N37&gt;0,Intern_Wettkampfdaten!$B$27,0)+IF(Q37&gt;0,Intern_Wettkampfdaten!$B$28,0)+IF(R37="ja",Intern_Wettkampfdaten!$B$29,0)</f>
        <v>0</v>
      </c>
      <c r="Y37" s="54">
        <f t="shared" si="1"/>
        <v>0</v>
      </c>
    </row>
    <row r="38" spans="1:25" ht="18" customHeight="1" x14ac:dyDescent="0.25">
      <c r="A38" s="68" t="str">
        <f>IF(ISBLANK(B38)=FALSE(),COUNT(A$8:A37)+1,"")</f>
        <v/>
      </c>
      <c r="B38" s="73"/>
      <c r="C38" s="73"/>
      <c r="D38" s="72"/>
      <c r="E38" s="131"/>
      <c r="F38" s="58" t="str">
        <f>IF(ISBLANK(E38)=FALSE(),DATEDIF(E38,Intern_Wettkampfdaten!$B$3,"Y"),"")</f>
        <v/>
      </c>
      <c r="G38" s="59"/>
      <c r="H38" s="59"/>
      <c r="I38" s="60"/>
      <c r="J38" s="59"/>
      <c r="K38" s="60"/>
      <c r="L38" s="61"/>
      <c r="M38" s="60"/>
      <c r="N38" s="60"/>
      <c r="O38" s="60"/>
      <c r="P38" s="60"/>
      <c r="Q38" s="61"/>
      <c r="R38" s="59"/>
      <c r="S38" s="69"/>
      <c r="T38" s="64">
        <f>IF($G38&gt;0,Intern_Wettkampfdaten!$B$30,0)+IF($H38&gt;0,Intern_Wettkampfdaten!$B$24,0)+IF($J38="ja",Intern_Wettkampfdaten!$B$25,0)+IF($L38&gt;0,Intern_Wettkampfdaten!$B$26,0)+IF($N38&gt;0,Intern_Wettkampfdaten!$B$27,0)-IF($O38="ja",Intern_Wettkampfdaten!$B$29,0)+IF($Q38&gt;0,Intern_Wettkampfdaten!$B$28,0)-IF($R38="ja",Intern_Wettkampfdaten!$B$29,0)</f>
        <v>0</v>
      </c>
      <c r="U38" s="65"/>
      <c r="V38" s="66"/>
      <c r="W38" s="53" t="str">
        <f t="shared" si="0"/>
        <v/>
      </c>
      <c r="X38" s="67">
        <f>IF(J38="ja",Intern_Wettkampfdaten!$B$25,0)+IF(L38&gt;0,Intern_Wettkampfdaten!$B$26,0)+IF(N38&gt;0,Intern_Wettkampfdaten!$B$27,0)+IF(Q38&gt;0,Intern_Wettkampfdaten!$B$28,0)+IF(R38="ja",Intern_Wettkampfdaten!$B$29,0)</f>
        <v>0</v>
      </c>
      <c r="Y38" s="54">
        <f t="shared" si="1"/>
        <v>0</v>
      </c>
    </row>
    <row r="39" spans="1:25" ht="18" customHeight="1" x14ac:dyDescent="0.25">
      <c r="A39" s="68" t="str">
        <f>IF(ISBLANK(B39)=FALSE(),COUNT(A$8:A38)+1,"")</f>
        <v/>
      </c>
      <c r="B39" s="73"/>
      <c r="C39" s="73"/>
      <c r="D39" s="72"/>
      <c r="E39" s="131"/>
      <c r="F39" s="58" t="str">
        <f>IF(ISBLANK(E39)=FALSE(),DATEDIF(E39,Intern_Wettkampfdaten!$B$3,"Y"),"")</f>
        <v/>
      </c>
      <c r="G39" s="59"/>
      <c r="H39" s="59"/>
      <c r="I39" s="60"/>
      <c r="J39" s="59"/>
      <c r="K39" s="60"/>
      <c r="L39" s="61"/>
      <c r="M39" s="60"/>
      <c r="N39" s="60"/>
      <c r="O39" s="60"/>
      <c r="P39" s="60"/>
      <c r="Q39" s="61"/>
      <c r="R39" s="59"/>
      <c r="S39" s="69"/>
      <c r="T39" s="64">
        <f>IF($G39&gt;0,Intern_Wettkampfdaten!$B$30,0)+IF($H39&gt;0,Intern_Wettkampfdaten!$B$24,0)+IF($J39="ja",Intern_Wettkampfdaten!$B$25,0)+IF($L39&gt;0,Intern_Wettkampfdaten!$B$26,0)+IF($N39&gt;0,Intern_Wettkampfdaten!$B$27,0)-IF($O39="ja",Intern_Wettkampfdaten!$B$29,0)+IF($Q39&gt;0,Intern_Wettkampfdaten!$B$28,0)-IF($R39="ja",Intern_Wettkampfdaten!$B$29,0)</f>
        <v>0</v>
      </c>
      <c r="U39" s="65"/>
      <c r="V39" s="66"/>
      <c r="W39" s="53" t="str">
        <f t="shared" si="0"/>
        <v/>
      </c>
      <c r="X39" s="67">
        <f>IF(J39="ja",Intern_Wettkampfdaten!$B$25,0)+IF(L39&gt;0,Intern_Wettkampfdaten!$B$26,0)+IF(N39&gt;0,Intern_Wettkampfdaten!$B$27,0)+IF(Q39&gt;0,Intern_Wettkampfdaten!$B$28,0)+IF(R39="ja",Intern_Wettkampfdaten!$B$29,0)</f>
        <v>0</v>
      </c>
      <c r="Y39" s="54">
        <f t="shared" si="1"/>
        <v>0</v>
      </c>
    </row>
    <row r="40" spans="1:25" ht="18" customHeight="1" x14ac:dyDescent="0.25">
      <c r="A40" s="68" t="str">
        <f>IF(ISBLANK(B40)=FALSE(),COUNT(A$8:A39)+1,"")</f>
        <v/>
      </c>
      <c r="B40" s="73"/>
      <c r="C40" s="73"/>
      <c r="D40" s="72"/>
      <c r="E40" s="131"/>
      <c r="F40" s="58" t="str">
        <f>IF(ISBLANK(E40)=FALSE(),DATEDIF(E40,Intern_Wettkampfdaten!$B$3,"Y"),"")</f>
        <v/>
      </c>
      <c r="G40" s="59"/>
      <c r="H40" s="59"/>
      <c r="I40" s="60"/>
      <c r="J40" s="59"/>
      <c r="K40" s="60"/>
      <c r="L40" s="61"/>
      <c r="M40" s="60"/>
      <c r="N40" s="60"/>
      <c r="O40" s="60"/>
      <c r="P40" s="60"/>
      <c r="Q40" s="61"/>
      <c r="R40" s="59"/>
      <c r="S40" s="69"/>
      <c r="T40" s="64">
        <f>IF($G40&gt;0,Intern_Wettkampfdaten!$B$30,0)+IF($H40&gt;0,Intern_Wettkampfdaten!$B$24,0)+IF($J40="ja",Intern_Wettkampfdaten!$B$25,0)+IF($L40&gt;0,Intern_Wettkampfdaten!$B$26,0)+IF($N40&gt;0,Intern_Wettkampfdaten!$B$27,0)-IF($O40="ja",Intern_Wettkampfdaten!$B$29,0)+IF($Q40&gt;0,Intern_Wettkampfdaten!$B$28,0)-IF($R40="ja",Intern_Wettkampfdaten!$B$29,0)</f>
        <v>0</v>
      </c>
      <c r="U40" s="65"/>
      <c r="V40" s="66"/>
      <c r="W40" s="53" t="str">
        <f t="shared" ref="W40:W57" si="2">IF(COUNTA(B40:E40,J40:S40,U40:V40)=0,"",IF(OR(COUNTBLANK(B40:E40)&gt;0,COUNTA(J40,L40,N40,Q40)&lt;1,AND(ISBLANK(J40),NOT(ISBLANK(K40))),AND(ISBLANK(L40),NOT(ISBLANK(M40))),AND(ISBLANK(N40),NOT(ISBLANK(P40))),AND(ISBLANK(Q40),NOT(ISBLANK(S40))),COUNTA(U40:V40)=1),"ERROR","OKAY"))</f>
        <v/>
      </c>
      <c r="X40" s="67">
        <f>IF(J40="ja",Intern_Wettkampfdaten!$B$25,0)+IF(L40&gt;0,Intern_Wettkampfdaten!$B$26,0)+IF(N40&gt;0,Intern_Wettkampfdaten!$B$27,0)+IF(Q40&gt;0,Intern_Wettkampfdaten!$B$28,0)+IF(R40="ja",Intern_Wettkampfdaten!$B$29,0)</f>
        <v>0</v>
      </c>
      <c r="Y40" s="54">
        <f t="shared" ref="Y40:Y57" si="3">COUNTA(J40,L40,N40,Q40)</f>
        <v>0</v>
      </c>
    </row>
    <row r="41" spans="1:25" ht="18" customHeight="1" x14ac:dyDescent="0.25">
      <c r="A41" s="68" t="str">
        <f>IF(ISBLANK(B41)=FALSE(),COUNT(A$8:A40)+1,"")</f>
        <v/>
      </c>
      <c r="B41" s="73"/>
      <c r="C41" s="73"/>
      <c r="D41" s="72"/>
      <c r="E41" s="131"/>
      <c r="F41" s="58" t="str">
        <f>IF(ISBLANK(E41)=FALSE(),DATEDIF(E41,Intern_Wettkampfdaten!$B$3,"Y"),"")</f>
        <v/>
      </c>
      <c r="G41" s="59"/>
      <c r="H41" s="59"/>
      <c r="I41" s="60"/>
      <c r="J41" s="59"/>
      <c r="K41" s="60"/>
      <c r="L41" s="61"/>
      <c r="M41" s="60"/>
      <c r="N41" s="60"/>
      <c r="O41" s="60"/>
      <c r="P41" s="60"/>
      <c r="Q41" s="61"/>
      <c r="R41" s="59"/>
      <c r="S41" s="69"/>
      <c r="T41" s="64">
        <f>IF($G41&gt;0,Intern_Wettkampfdaten!$B$30,0)+IF($H41&gt;0,Intern_Wettkampfdaten!$B$24,0)+IF($J41="ja",Intern_Wettkampfdaten!$B$25,0)+IF($L41&gt;0,Intern_Wettkampfdaten!$B$26,0)+IF($N41&gt;0,Intern_Wettkampfdaten!$B$27,0)-IF($O41="ja",Intern_Wettkampfdaten!$B$29,0)+IF($Q41&gt;0,Intern_Wettkampfdaten!$B$28,0)-IF($R41="ja",Intern_Wettkampfdaten!$B$29,0)</f>
        <v>0</v>
      </c>
      <c r="U41" s="65"/>
      <c r="V41" s="66"/>
      <c r="W41" s="53" t="str">
        <f t="shared" si="2"/>
        <v/>
      </c>
      <c r="X41" s="67">
        <f>IF(J41="ja",Intern_Wettkampfdaten!$B$25,0)+IF(L41&gt;0,Intern_Wettkampfdaten!$B$26,0)+IF(N41&gt;0,Intern_Wettkampfdaten!$B$27,0)+IF(Q41&gt;0,Intern_Wettkampfdaten!$B$28,0)+IF(R41="ja",Intern_Wettkampfdaten!$B$29,0)</f>
        <v>0</v>
      </c>
      <c r="Y41" s="54">
        <f t="shared" si="3"/>
        <v>0</v>
      </c>
    </row>
    <row r="42" spans="1:25" ht="18" customHeight="1" x14ac:dyDescent="0.25">
      <c r="A42" s="68" t="str">
        <f>IF(ISBLANK(B42)=FALSE(),COUNT(A$8:A41)+1,"")</f>
        <v/>
      </c>
      <c r="B42" s="73"/>
      <c r="C42" s="73"/>
      <c r="D42" s="72"/>
      <c r="E42" s="131"/>
      <c r="F42" s="58" t="str">
        <f>IF(ISBLANK(E42)=FALSE(),DATEDIF(E42,Intern_Wettkampfdaten!$B$3,"Y"),"")</f>
        <v/>
      </c>
      <c r="G42" s="59"/>
      <c r="H42" s="59"/>
      <c r="I42" s="60"/>
      <c r="J42" s="59"/>
      <c r="K42" s="60"/>
      <c r="L42" s="61"/>
      <c r="M42" s="60"/>
      <c r="N42" s="60"/>
      <c r="O42" s="60"/>
      <c r="P42" s="60"/>
      <c r="Q42" s="61"/>
      <c r="R42" s="59"/>
      <c r="S42" s="69"/>
      <c r="T42" s="64">
        <f>IF($G42&gt;0,Intern_Wettkampfdaten!$B$30,0)+IF($H42&gt;0,Intern_Wettkampfdaten!$B$24,0)+IF($J42="ja",Intern_Wettkampfdaten!$B$25,0)+IF($L42&gt;0,Intern_Wettkampfdaten!$B$26,0)+IF($N42&gt;0,Intern_Wettkampfdaten!$B$27,0)-IF($O42="ja",Intern_Wettkampfdaten!$B$29,0)+IF($Q42&gt;0,Intern_Wettkampfdaten!$B$28,0)-IF($R42="ja",Intern_Wettkampfdaten!$B$29,0)</f>
        <v>0</v>
      </c>
      <c r="U42" s="65"/>
      <c r="V42" s="66"/>
      <c r="W42" s="53" t="str">
        <f t="shared" si="2"/>
        <v/>
      </c>
      <c r="X42" s="67">
        <f>IF(J42="ja",Intern_Wettkampfdaten!$B$25,0)+IF(L42&gt;0,Intern_Wettkampfdaten!$B$26,0)+IF(N42&gt;0,Intern_Wettkampfdaten!$B$27,0)+IF(Q42&gt;0,Intern_Wettkampfdaten!$B$28,0)+IF(R42="ja",Intern_Wettkampfdaten!$B$29,0)</f>
        <v>0</v>
      </c>
      <c r="Y42" s="54">
        <f t="shared" si="3"/>
        <v>0</v>
      </c>
    </row>
    <row r="43" spans="1:25" ht="18" customHeight="1" x14ac:dyDescent="0.25">
      <c r="A43" s="68" t="str">
        <f>IF(ISBLANK(B43)=FALSE(),COUNT(A$8:A42)+1,"")</f>
        <v/>
      </c>
      <c r="B43" s="73"/>
      <c r="C43" s="73"/>
      <c r="D43" s="72"/>
      <c r="E43" s="131"/>
      <c r="F43" s="58" t="str">
        <f>IF(ISBLANK(E43)=FALSE(),DATEDIF(E43,Intern_Wettkampfdaten!$B$3,"Y"),"")</f>
        <v/>
      </c>
      <c r="G43" s="59"/>
      <c r="H43" s="59"/>
      <c r="I43" s="60"/>
      <c r="J43" s="59"/>
      <c r="K43" s="60"/>
      <c r="L43" s="61"/>
      <c r="M43" s="60"/>
      <c r="N43" s="60"/>
      <c r="O43" s="60"/>
      <c r="P43" s="60"/>
      <c r="Q43" s="61"/>
      <c r="R43" s="59"/>
      <c r="S43" s="69"/>
      <c r="T43" s="64">
        <f>IF($G43&gt;0,Intern_Wettkampfdaten!$B$30,0)+IF($H43&gt;0,Intern_Wettkampfdaten!$B$24,0)+IF($J43="ja",Intern_Wettkampfdaten!$B$25,0)+IF($L43&gt;0,Intern_Wettkampfdaten!$B$26,0)+IF($N43&gt;0,Intern_Wettkampfdaten!$B$27,0)-IF($O43="ja",Intern_Wettkampfdaten!$B$29,0)+IF($Q43&gt;0,Intern_Wettkampfdaten!$B$28,0)-IF($R43="ja",Intern_Wettkampfdaten!$B$29,0)</f>
        <v>0</v>
      </c>
      <c r="U43" s="65"/>
      <c r="V43" s="66"/>
      <c r="W43" s="53" t="str">
        <f t="shared" si="2"/>
        <v/>
      </c>
      <c r="X43" s="67">
        <f>IF(J43="ja",Intern_Wettkampfdaten!$B$25,0)+IF(L43&gt;0,Intern_Wettkampfdaten!$B$26,0)+IF(N43&gt;0,Intern_Wettkampfdaten!$B$27,0)+IF(Q43&gt;0,Intern_Wettkampfdaten!$B$28,0)+IF(R43="ja",Intern_Wettkampfdaten!$B$29,0)</f>
        <v>0</v>
      </c>
      <c r="Y43" s="54">
        <f t="shared" si="3"/>
        <v>0</v>
      </c>
    </row>
    <row r="44" spans="1:25" ht="18" customHeight="1" x14ac:dyDescent="0.25">
      <c r="A44" s="68" t="str">
        <f>IF(ISBLANK(B44)=FALSE(),COUNT(A$8:A43)+1,"")</f>
        <v/>
      </c>
      <c r="B44" s="73"/>
      <c r="C44" s="73"/>
      <c r="D44" s="72"/>
      <c r="E44" s="131"/>
      <c r="F44" s="58" t="str">
        <f>IF(ISBLANK(E44)=FALSE(),DATEDIF(E44,Intern_Wettkampfdaten!$B$3,"Y"),"")</f>
        <v/>
      </c>
      <c r="G44" s="59"/>
      <c r="H44" s="59"/>
      <c r="I44" s="60"/>
      <c r="J44" s="59"/>
      <c r="K44" s="60"/>
      <c r="L44" s="61"/>
      <c r="M44" s="60"/>
      <c r="N44" s="60"/>
      <c r="O44" s="60"/>
      <c r="P44" s="60"/>
      <c r="Q44" s="61"/>
      <c r="R44" s="59"/>
      <c r="S44" s="69"/>
      <c r="T44" s="64">
        <f>IF($G44&gt;0,Intern_Wettkampfdaten!$B$30,0)+IF($H44&gt;0,Intern_Wettkampfdaten!$B$24,0)+IF($J44="ja",Intern_Wettkampfdaten!$B$25,0)+IF($L44&gt;0,Intern_Wettkampfdaten!$B$26,0)+IF($N44&gt;0,Intern_Wettkampfdaten!$B$27,0)-IF($O44="ja",Intern_Wettkampfdaten!$B$29,0)+IF($Q44&gt;0,Intern_Wettkampfdaten!$B$28,0)-IF($R44="ja",Intern_Wettkampfdaten!$B$29,0)</f>
        <v>0</v>
      </c>
      <c r="U44" s="65"/>
      <c r="V44" s="66"/>
      <c r="W44" s="53" t="str">
        <f t="shared" si="2"/>
        <v/>
      </c>
      <c r="X44" s="67">
        <f>IF(J44="ja",Intern_Wettkampfdaten!$B$25,0)+IF(L44&gt;0,Intern_Wettkampfdaten!$B$26,0)+IF(N44&gt;0,Intern_Wettkampfdaten!$B$27,0)+IF(Q44&gt;0,Intern_Wettkampfdaten!$B$28,0)+IF(R44="ja",Intern_Wettkampfdaten!$B$29,0)</f>
        <v>0</v>
      </c>
      <c r="Y44" s="54">
        <f t="shared" si="3"/>
        <v>0</v>
      </c>
    </row>
    <row r="45" spans="1:25" ht="18" customHeight="1" x14ac:dyDescent="0.25">
      <c r="A45" s="68" t="str">
        <f>IF(ISBLANK(B45)=FALSE(),COUNT(A$8:A44)+1,"")</f>
        <v/>
      </c>
      <c r="B45" s="73"/>
      <c r="C45" s="73"/>
      <c r="D45" s="72"/>
      <c r="E45" s="131"/>
      <c r="F45" s="58" t="str">
        <f>IF(ISBLANK(E45)=FALSE(),DATEDIF(E45,Intern_Wettkampfdaten!$B$3,"Y"),"")</f>
        <v/>
      </c>
      <c r="G45" s="59"/>
      <c r="H45" s="59"/>
      <c r="I45" s="60"/>
      <c r="J45" s="59"/>
      <c r="K45" s="60"/>
      <c r="L45" s="61"/>
      <c r="M45" s="60"/>
      <c r="N45" s="60"/>
      <c r="O45" s="60"/>
      <c r="P45" s="60"/>
      <c r="Q45" s="61"/>
      <c r="R45" s="59"/>
      <c r="S45" s="69"/>
      <c r="T45" s="64">
        <f>IF($G45&gt;0,Intern_Wettkampfdaten!$B$30,0)+IF($H45&gt;0,Intern_Wettkampfdaten!$B$24,0)+IF($J45="ja",Intern_Wettkampfdaten!$B$25,0)+IF($L45&gt;0,Intern_Wettkampfdaten!$B$26,0)+IF($N45&gt;0,Intern_Wettkampfdaten!$B$27,0)-IF($O45="ja",Intern_Wettkampfdaten!$B$29,0)+IF($Q45&gt;0,Intern_Wettkampfdaten!$B$28,0)-IF($R45="ja",Intern_Wettkampfdaten!$B$29,0)</f>
        <v>0</v>
      </c>
      <c r="U45" s="65"/>
      <c r="V45" s="66"/>
      <c r="W45" s="53" t="str">
        <f t="shared" si="2"/>
        <v/>
      </c>
      <c r="X45" s="67">
        <f>IF(J45="ja",Intern_Wettkampfdaten!$B$25,0)+IF(L45&gt;0,Intern_Wettkampfdaten!$B$26,0)+IF(N45&gt;0,Intern_Wettkampfdaten!$B$27,0)+IF(Q45&gt;0,Intern_Wettkampfdaten!$B$28,0)+IF(R45="ja",Intern_Wettkampfdaten!$B$29,0)</f>
        <v>0</v>
      </c>
      <c r="Y45" s="54">
        <f t="shared" si="3"/>
        <v>0</v>
      </c>
    </row>
    <row r="46" spans="1:25" ht="18" customHeight="1" x14ac:dyDescent="0.25">
      <c r="A46" s="68" t="str">
        <f>IF(ISBLANK(B46)=FALSE(),COUNT(A$8:A45)+1,"")</f>
        <v/>
      </c>
      <c r="B46" s="73"/>
      <c r="C46" s="73"/>
      <c r="D46" s="72"/>
      <c r="E46" s="131"/>
      <c r="F46" s="58" t="str">
        <f>IF(ISBLANK(E46)=FALSE(),DATEDIF(E46,Intern_Wettkampfdaten!$B$3,"Y"),"")</f>
        <v/>
      </c>
      <c r="G46" s="59"/>
      <c r="H46" s="59"/>
      <c r="I46" s="60"/>
      <c r="J46" s="59"/>
      <c r="K46" s="60"/>
      <c r="L46" s="61"/>
      <c r="M46" s="60"/>
      <c r="N46" s="60"/>
      <c r="O46" s="60"/>
      <c r="P46" s="60"/>
      <c r="Q46" s="61"/>
      <c r="R46" s="59"/>
      <c r="S46" s="69"/>
      <c r="T46" s="64">
        <f>IF($G46&gt;0,Intern_Wettkampfdaten!$B$30,0)+IF($H46&gt;0,Intern_Wettkampfdaten!$B$24,0)+IF($J46="ja",Intern_Wettkampfdaten!$B$25,0)+IF($L46&gt;0,Intern_Wettkampfdaten!$B$26,0)+IF($N46&gt;0,Intern_Wettkampfdaten!$B$27,0)-IF($O46="ja",Intern_Wettkampfdaten!$B$29,0)+IF($Q46&gt;0,Intern_Wettkampfdaten!$B$28,0)-IF($R46="ja",Intern_Wettkampfdaten!$B$29,0)</f>
        <v>0</v>
      </c>
      <c r="U46" s="65"/>
      <c r="V46" s="66"/>
      <c r="W46" s="53" t="str">
        <f t="shared" si="2"/>
        <v/>
      </c>
      <c r="X46" s="67">
        <f>IF(J46="ja",Intern_Wettkampfdaten!$B$25,0)+IF(L46&gt;0,Intern_Wettkampfdaten!$B$26,0)+IF(N46&gt;0,Intern_Wettkampfdaten!$B$27,0)+IF(Q46&gt;0,Intern_Wettkampfdaten!$B$28,0)+IF(R46="ja",Intern_Wettkampfdaten!$B$29,0)</f>
        <v>0</v>
      </c>
      <c r="Y46" s="54">
        <f t="shared" si="3"/>
        <v>0</v>
      </c>
    </row>
    <row r="47" spans="1:25" ht="18" customHeight="1" x14ac:dyDescent="0.25">
      <c r="A47" s="68" t="str">
        <f>IF(ISBLANK(B47)=FALSE(),COUNT(A$8:A46)+1,"")</f>
        <v/>
      </c>
      <c r="B47" s="73"/>
      <c r="C47" s="73"/>
      <c r="D47" s="72"/>
      <c r="E47" s="131"/>
      <c r="F47" s="58" t="str">
        <f>IF(ISBLANK(E47)=FALSE(),DATEDIF(E47,Intern_Wettkampfdaten!$B$3,"Y"),"")</f>
        <v/>
      </c>
      <c r="G47" s="59"/>
      <c r="H47" s="59"/>
      <c r="I47" s="60"/>
      <c r="J47" s="59"/>
      <c r="K47" s="60"/>
      <c r="L47" s="61"/>
      <c r="M47" s="60"/>
      <c r="N47" s="60"/>
      <c r="O47" s="60"/>
      <c r="P47" s="60"/>
      <c r="Q47" s="61"/>
      <c r="R47" s="59"/>
      <c r="S47" s="69"/>
      <c r="T47" s="64">
        <f>IF($G47&gt;0,Intern_Wettkampfdaten!$B$30,0)+IF($H47&gt;0,Intern_Wettkampfdaten!$B$24,0)+IF($J47="ja",Intern_Wettkampfdaten!$B$25,0)+IF($L47&gt;0,Intern_Wettkampfdaten!$B$26,0)+IF($N47&gt;0,Intern_Wettkampfdaten!$B$27,0)-IF($O47="ja",Intern_Wettkampfdaten!$B$29,0)+IF($Q47&gt;0,Intern_Wettkampfdaten!$B$28,0)-IF($R47="ja",Intern_Wettkampfdaten!$B$29,0)</f>
        <v>0</v>
      </c>
      <c r="U47" s="65"/>
      <c r="V47" s="66"/>
      <c r="W47" s="53" t="str">
        <f t="shared" si="2"/>
        <v/>
      </c>
      <c r="X47" s="67">
        <f>IF(J47="ja",Intern_Wettkampfdaten!$B$25,0)+IF(L47&gt;0,Intern_Wettkampfdaten!$B$26,0)+IF(N47&gt;0,Intern_Wettkampfdaten!$B$27,0)+IF(Q47&gt;0,Intern_Wettkampfdaten!$B$28,0)+IF(R47="ja",Intern_Wettkampfdaten!$B$29,0)</f>
        <v>0</v>
      </c>
      <c r="Y47" s="54">
        <f t="shared" si="3"/>
        <v>0</v>
      </c>
    </row>
    <row r="48" spans="1:25" ht="18" customHeight="1" x14ac:dyDescent="0.25">
      <c r="A48" s="68" t="str">
        <f>IF(ISBLANK(B48)=FALSE(),COUNT(A$8:A47)+1,"")</f>
        <v/>
      </c>
      <c r="B48" s="73"/>
      <c r="C48" s="73"/>
      <c r="D48" s="72"/>
      <c r="E48" s="131"/>
      <c r="F48" s="58" t="str">
        <f>IF(ISBLANK(E48)=FALSE(),DATEDIF(E48,Intern_Wettkampfdaten!$B$3,"Y"),"")</f>
        <v/>
      </c>
      <c r="G48" s="59"/>
      <c r="H48" s="59"/>
      <c r="I48" s="60"/>
      <c r="J48" s="59"/>
      <c r="K48" s="60"/>
      <c r="L48" s="61"/>
      <c r="M48" s="60"/>
      <c r="N48" s="60"/>
      <c r="O48" s="60"/>
      <c r="P48" s="60"/>
      <c r="Q48" s="61"/>
      <c r="R48" s="59"/>
      <c r="S48" s="69"/>
      <c r="T48" s="64">
        <f>IF($G48&gt;0,Intern_Wettkampfdaten!$B$30,0)+IF($H48&gt;0,Intern_Wettkampfdaten!$B$24,0)+IF($J48="ja",Intern_Wettkampfdaten!$B$25,0)+IF($L48&gt;0,Intern_Wettkampfdaten!$B$26,0)+IF($N48&gt;0,Intern_Wettkampfdaten!$B$27,0)-IF($O48="ja",Intern_Wettkampfdaten!$B$29,0)+IF($Q48&gt;0,Intern_Wettkampfdaten!$B$28,0)-IF($R48="ja",Intern_Wettkampfdaten!$B$29,0)</f>
        <v>0</v>
      </c>
      <c r="U48" s="65"/>
      <c r="V48" s="66"/>
      <c r="W48" s="53" t="str">
        <f t="shared" si="2"/>
        <v/>
      </c>
      <c r="X48" s="67">
        <f>IF(J48="ja",Intern_Wettkampfdaten!$B$25,0)+IF(L48&gt;0,Intern_Wettkampfdaten!$B$26,0)+IF(N48&gt;0,Intern_Wettkampfdaten!$B$27,0)+IF(Q48&gt;0,Intern_Wettkampfdaten!$B$28,0)+IF(R48="ja",Intern_Wettkampfdaten!$B$29,0)</f>
        <v>0</v>
      </c>
      <c r="Y48" s="54">
        <f t="shared" si="3"/>
        <v>0</v>
      </c>
    </row>
    <row r="49" spans="1:25" ht="18" customHeight="1" x14ac:dyDescent="0.25">
      <c r="A49" s="68" t="str">
        <f>IF(ISBLANK(B49)=FALSE(),COUNT(A$8:A48)+1,"")</f>
        <v/>
      </c>
      <c r="B49" s="73"/>
      <c r="C49" s="73"/>
      <c r="D49" s="72"/>
      <c r="E49" s="131"/>
      <c r="F49" s="58" t="str">
        <f>IF(ISBLANK(E49)=FALSE(),DATEDIF(E49,Intern_Wettkampfdaten!$B$3,"Y"),"")</f>
        <v/>
      </c>
      <c r="G49" s="59"/>
      <c r="H49" s="59"/>
      <c r="I49" s="60"/>
      <c r="J49" s="59"/>
      <c r="K49" s="60"/>
      <c r="L49" s="61"/>
      <c r="M49" s="60"/>
      <c r="N49" s="60"/>
      <c r="O49" s="60"/>
      <c r="P49" s="60"/>
      <c r="Q49" s="61"/>
      <c r="R49" s="59"/>
      <c r="S49" s="69"/>
      <c r="T49" s="64">
        <f>IF($G49&gt;0,Intern_Wettkampfdaten!$B$30,0)+IF($H49&gt;0,Intern_Wettkampfdaten!$B$24,0)+IF($J49="ja",Intern_Wettkampfdaten!$B$25,0)+IF($L49&gt;0,Intern_Wettkampfdaten!$B$26,0)+IF($N49&gt;0,Intern_Wettkampfdaten!$B$27,0)-IF($O49="ja",Intern_Wettkampfdaten!$B$29,0)+IF($Q49&gt;0,Intern_Wettkampfdaten!$B$28,0)-IF($R49="ja",Intern_Wettkampfdaten!$B$29,0)</f>
        <v>0</v>
      </c>
      <c r="U49" s="65"/>
      <c r="V49" s="66"/>
      <c r="W49" s="53" t="str">
        <f t="shared" si="2"/>
        <v/>
      </c>
      <c r="X49" s="67">
        <f>IF(J49="ja",Intern_Wettkampfdaten!$B$25,0)+IF(L49&gt;0,Intern_Wettkampfdaten!$B$26,0)+IF(N49&gt;0,Intern_Wettkampfdaten!$B$27,0)+IF(Q49&gt;0,Intern_Wettkampfdaten!$B$28,0)+IF(R49="ja",Intern_Wettkampfdaten!$B$29,0)</f>
        <v>0</v>
      </c>
      <c r="Y49" s="54">
        <f t="shared" si="3"/>
        <v>0</v>
      </c>
    </row>
    <row r="50" spans="1:25" ht="18" customHeight="1" x14ac:dyDescent="0.25">
      <c r="A50" s="68" t="str">
        <f>IF(ISBLANK(B50)=FALSE(),COUNT(A$8:A49)+1,"")</f>
        <v/>
      </c>
      <c r="B50" s="73"/>
      <c r="C50" s="73"/>
      <c r="D50" s="72"/>
      <c r="E50" s="131"/>
      <c r="F50" s="58" t="str">
        <f>IF(ISBLANK(E50)=FALSE(),DATEDIF(E50,Intern_Wettkampfdaten!$B$3,"Y"),"")</f>
        <v/>
      </c>
      <c r="G50" s="59"/>
      <c r="H50" s="59"/>
      <c r="I50" s="60"/>
      <c r="J50" s="59"/>
      <c r="K50" s="60"/>
      <c r="L50" s="61"/>
      <c r="M50" s="60"/>
      <c r="N50" s="60"/>
      <c r="O50" s="60"/>
      <c r="P50" s="60"/>
      <c r="Q50" s="61"/>
      <c r="R50" s="59"/>
      <c r="S50" s="69"/>
      <c r="T50" s="64">
        <f>IF($G50&gt;0,Intern_Wettkampfdaten!$B$30,0)+IF($H50&gt;0,Intern_Wettkampfdaten!$B$24,0)+IF($J50="ja",Intern_Wettkampfdaten!$B$25,0)+IF($L50&gt;0,Intern_Wettkampfdaten!$B$26,0)+IF($N50&gt;0,Intern_Wettkampfdaten!$B$27,0)-IF($O50="ja",Intern_Wettkampfdaten!$B$29,0)+IF($Q50&gt;0,Intern_Wettkampfdaten!$B$28,0)-IF($R50="ja",Intern_Wettkampfdaten!$B$29,0)</f>
        <v>0</v>
      </c>
      <c r="U50" s="65"/>
      <c r="V50" s="66"/>
      <c r="W50" s="53" t="str">
        <f t="shared" si="2"/>
        <v/>
      </c>
      <c r="X50" s="67">
        <f>IF(J50="ja",Intern_Wettkampfdaten!$B$25,0)+IF(L50&gt;0,Intern_Wettkampfdaten!$B$26,0)+IF(N50&gt;0,Intern_Wettkampfdaten!$B$27,0)+IF(Q50&gt;0,Intern_Wettkampfdaten!$B$28,0)+IF(R50="ja",Intern_Wettkampfdaten!$B$29,0)</f>
        <v>0</v>
      </c>
      <c r="Y50" s="54">
        <f t="shared" si="3"/>
        <v>0</v>
      </c>
    </row>
    <row r="51" spans="1:25" ht="18" customHeight="1" x14ac:dyDescent="0.25">
      <c r="A51" s="68" t="str">
        <f>IF(ISBLANK(B51)=FALSE(),COUNT(A$8:A50)+1,"")</f>
        <v/>
      </c>
      <c r="B51" s="73"/>
      <c r="C51" s="73"/>
      <c r="D51" s="72"/>
      <c r="E51" s="131"/>
      <c r="F51" s="58" t="str">
        <f>IF(ISBLANK(E51)=FALSE(),DATEDIF(E51,Intern_Wettkampfdaten!$B$3,"Y"),"")</f>
        <v/>
      </c>
      <c r="G51" s="59"/>
      <c r="H51" s="59"/>
      <c r="I51" s="60"/>
      <c r="J51" s="59"/>
      <c r="K51" s="60"/>
      <c r="L51" s="61"/>
      <c r="M51" s="60"/>
      <c r="N51" s="60"/>
      <c r="O51" s="60"/>
      <c r="P51" s="60"/>
      <c r="Q51" s="61"/>
      <c r="R51" s="59"/>
      <c r="S51" s="69"/>
      <c r="T51" s="64">
        <f>IF($G51&gt;0,Intern_Wettkampfdaten!$B$30,0)+IF($H51&gt;0,Intern_Wettkampfdaten!$B$24,0)+IF($J51="ja",Intern_Wettkampfdaten!$B$25,0)+IF($L51&gt;0,Intern_Wettkampfdaten!$B$26,0)+IF($N51&gt;0,Intern_Wettkampfdaten!$B$27,0)-IF($O51="ja",Intern_Wettkampfdaten!$B$29,0)+IF($Q51&gt;0,Intern_Wettkampfdaten!$B$28,0)-IF($R51="ja",Intern_Wettkampfdaten!$B$29,0)</f>
        <v>0</v>
      </c>
      <c r="U51" s="65"/>
      <c r="V51" s="66"/>
      <c r="W51" s="53" t="str">
        <f t="shared" si="2"/>
        <v/>
      </c>
      <c r="X51" s="67">
        <f>IF(J51="ja",Intern_Wettkampfdaten!$B$25,0)+IF(L51&gt;0,Intern_Wettkampfdaten!$B$26,0)+IF(N51&gt;0,Intern_Wettkampfdaten!$B$27,0)+IF(Q51&gt;0,Intern_Wettkampfdaten!$B$28,0)+IF(R51="ja",Intern_Wettkampfdaten!$B$29,0)</f>
        <v>0</v>
      </c>
      <c r="Y51" s="54">
        <f t="shared" si="3"/>
        <v>0</v>
      </c>
    </row>
    <row r="52" spans="1:25" ht="18" customHeight="1" x14ac:dyDescent="0.25">
      <c r="A52" s="68" t="str">
        <f>IF(ISBLANK(B52)=FALSE(),COUNT(A$8:A51)+1,"")</f>
        <v/>
      </c>
      <c r="B52" s="73"/>
      <c r="C52" s="74"/>
      <c r="D52" s="72"/>
      <c r="E52" s="131"/>
      <c r="F52" s="58" t="str">
        <f>IF(ISBLANK(E52)=FALSE(),DATEDIF(E52,Intern_Wettkampfdaten!$B$3,"Y"),"")</f>
        <v/>
      </c>
      <c r="G52" s="59"/>
      <c r="H52" s="59"/>
      <c r="I52" s="60"/>
      <c r="J52" s="59"/>
      <c r="K52" s="60"/>
      <c r="L52" s="61"/>
      <c r="M52" s="60"/>
      <c r="N52" s="60"/>
      <c r="O52" s="60"/>
      <c r="P52" s="60"/>
      <c r="Q52" s="61"/>
      <c r="R52" s="59"/>
      <c r="S52" s="69"/>
      <c r="T52" s="64">
        <f>IF($G52&gt;0,Intern_Wettkampfdaten!$B$30,0)+IF($H52&gt;0,Intern_Wettkampfdaten!$B$24,0)+IF($J52="ja",Intern_Wettkampfdaten!$B$25,0)+IF($L52&gt;0,Intern_Wettkampfdaten!$B$26,0)+IF($N52&gt;0,Intern_Wettkampfdaten!$B$27,0)-IF($O52="ja",Intern_Wettkampfdaten!$B$29,0)+IF($Q52&gt;0,Intern_Wettkampfdaten!$B$28,0)-IF($R52="ja",Intern_Wettkampfdaten!$B$29,0)</f>
        <v>0</v>
      </c>
      <c r="U52" s="65"/>
      <c r="V52" s="66"/>
      <c r="W52" s="53" t="str">
        <f t="shared" si="2"/>
        <v/>
      </c>
      <c r="X52" s="67">
        <f>IF(J52="ja",Intern_Wettkampfdaten!$B$25,0)+IF(L52&gt;0,Intern_Wettkampfdaten!$B$26,0)+IF(N52&gt;0,Intern_Wettkampfdaten!$B$27,0)+IF(Q52&gt;0,Intern_Wettkampfdaten!$B$28,0)+IF(R52="ja",Intern_Wettkampfdaten!$B$29,0)</f>
        <v>0</v>
      </c>
      <c r="Y52" s="54">
        <f t="shared" si="3"/>
        <v>0</v>
      </c>
    </row>
    <row r="53" spans="1:25" ht="18" customHeight="1" x14ac:dyDescent="0.25">
      <c r="A53" s="68" t="str">
        <f>IF(ISBLANK(B53)=FALSE(),COUNT(A$8:A52)+1,"")</f>
        <v/>
      </c>
      <c r="B53" s="73"/>
      <c r="C53" s="73"/>
      <c r="D53" s="72"/>
      <c r="E53" s="131"/>
      <c r="F53" s="58" t="str">
        <f>IF(ISBLANK(E53)=FALSE(),DATEDIF(E53,Intern_Wettkampfdaten!$B$3,"Y"),"")</f>
        <v/>
      </c>
      <c r="G53" s="59"/>
      <c r="H53" s="59"/>
      <c r="I53" s="60"/>
      <c r="J53" s="59"/>
      <c r="K53" s="60"/>
      <c r="L53" s="61"/>
      <c r="M53" s="60"/>
      <c r="N53" s="60"/>
      <c r="O53" s="60"/>
      <c r="P53" s="60"/>
      <c r="Q53" s="61"/>
      <c r="R53" s="59"/>
      <c r="S53" s="69"/>
      <c r="T53" s="64">
        <f>IF($G53&gt;0,Intern_Wettkampfdaten!$B$30,0)+IF($H53&gt;0,Intern_Wettkampfdaten!$B$24,0)+IF($J53="ja",Intern_Wettkampfdaten!$B$25,0)+IF($L53&gt;0,Intern_Wettkampfdaten!$B$26,0)+IF($N53&gt;0,Intern_Wettkampfdaten!$B$27,0)-IF($O53="ja",Intern_Wettkampfdaten!$B$29,0)+IF($Q53&gt;0,Intern_Wettkampfdaten!$B$28,0)-IF($R53="ja",Intern_Wettkampfdaten!$B$29,0)</f>
        <v>0</v>
      </c>
      <c r="U53" s="65"/>
      <c r="V53" s="66"/>
      <c r="W53" s="53" t="str">
        <f t="shared" si="2"/>
        <v/>
      </c>
      <c r="X53" s="67">
        <f>IF(J53="ja",Intern_Wettkampfdaten!$B$25,0)+IF(L53&gt;0,Intern_Wettkampfdaten!$B$26,0)+IF(N53&gt;0,Intern_Wettkampfdaten!$B$27,0)+IF(Q53&gt;0,Intern_Wettkampfdaten!$B$28,0)+IF(R53="ja",Intern_Wettkampfdaten!$B$29,0)</f>
        <v>0</v>
      </c>
      <c r="Y53" s="54">
        <f t="shared" si="3"/>
        <v>0</v>
      </c>
    </row>
    <row r="54" spans="1:25" ht="18" customHeight="1" x14ac:dyDescent="0.25">
      <c r="A54" s="68" t="str">
        <f>IF(ISBLANK(B54)=FALSE(),COUNT(A$8:A53)+1,"")</f>
        <v/>
      </c>
      <c r="B54" s="70"/>
      <c r="C54" s="73"/>
      <c r="D54" s="72"/>
      <c r="E54" s="131"/>
      <c r="F54" s="58" t="str">
        <f>IF(ISBLANK(E54)=FALSE(),DATEDIF(E54,Intern_Wettkampfdaten!$B$3,"Y"),"")</f>
        <v/>
      </c>
      <c r="G54" s="59"/>
      <c r="H54" s="59"/>
      <c r="I54" s="60"/>
      <c r="J54" s="59"/>
      <c r="K54" s="60"/>
      <c r="L54" s="61"/>
      <c r="M54" s="60"/>
      <c r="N54" s="60"/>
      <c r="O54" s="60"/>
      <c r="P54" s="60"/>
      <c r="Q54" s="61"/>
      <c r="R54" s="59"/>
      <c r="S54" s="69"/>
      <c r="T54" s="64">
        <f>IF($G54&gt;0,Intern_Wettkampfdaten!$B$30,0)+IF($H54&gt;0,Intern_Wettkampfdaten!$B$24,0)+IF($J54="ja",Intern_Wettkampfdaten!$B$25,0)+IF($L54&gt;0,Intern_Wettkampfdaten!$B$26,0)+IF($N54&gt;0,Intern_Wettkampfdaten!$B$27,0)-IF($O54="ja",Intern_Wettkampfdaten!$B$29,0)+IF($Q54&gt;0,Intern_Wettkampfdaten!$B$28,0)-IF($R54="ja",Intern_Wettkampfdaten!$B$29,0)</f>
        <v>0</v>
      </c>
      <c r="U54" s="65"/>
      <c r="V54" s="66"/>
      <c r="W54" s="53" t="str">
        <f t="shared" si="2"/>
        <v/>
      </c>
      <c r="X54" s="67">
        <f>IF(J54="ja",Intern_Wettkampfdaten!$B$25,0)+IF(L54&gt;0,Intern_Wettkampfdaten!$B$26,0)+IF(N54&gt;0,Intern_Wettkampfdaten!$B$27,0)+IF(Q54&gt;0,Intern_Wettkampfdaten!$B$28,0)+IF(R54="ja",Intern_Wettkampfdaten!$B$29,0)</f>
        <v>0</v>
      </c>
      <c r="Y54" s="54">
        <f t="shared" si="3"/>
        <v>0</v>
      </c>
    </row>
    <row r="55" spans="1:25" ht="18" customHeight="1" x14ac:dyDescent="0.25">
      <c r="A55" s="68" t="str">
        <f>IF(ISBLANK(B55)=FALSE(),COUNT(A$8:A54)+1,"")</f>
        <v/>
      </c>
      <c r="B55" s="70"/>
      <c r="C55" s="70"/>
      <c r="D55" s="72"/>
      <c r="E55" s="131"/>
      <c r="F55" s="58" t="str">
        <f>IF(ISBLANK(E55)=FALSE(),DATEDIF(E55,Intern_Wettkampfdaten!$B$3,"Y"),"")</f>
        <v/>
      </c>
      <c r="G55" s="59"/>
      <c r="H55" s="59"/>
      <c r="I55" s="60"/>
      <c r="J55" s="59"/>
      <c r="K55" s="60"/>
      <c r="L55" s="61"/>
      <c r="M55" s="60"/>
      <c r="N55" s="60"/>
      <c r="O55" s="60"/>
      <c r="P55" s="60"/>
      <c r="Q55" s="61"/>
      <c r="R55" s="59"/>
      <c r="S55" s="69"/>
      <c r="T55" s="64">
        <f>IF($G55&gt;0,Intern_Wettkampfdaten!$B$30,0)+IF($H55&gt;0,Intern_Wettkampfdaten!$B$24,0)+IF($J55="ja",Intern_Wettkampfdaten!$B$25,0)+IF($L55&gt;0,Intern_Wettkampfdaten!$B$26,0)+IF($N55&gt;0,Intern_Wettkampfdaten!$B$27,0)-IF($O55="ja",Intern_Wettkampfdaten!$B$29,0)+IF($Q55&gt;0,Intern_Wettkampfdaten!$B$28,0)-IF($R55="ja",Intern_Wettkampfdaten!$B$29,0)</f>
        <v>0</v>
      </c>
      <c r="U55" s="65"/>
      <c r="V55" s="66"/>
      <c r="W55" s="53" t="str">
        <f t="shared" si="2"/>
        <v/>
      </c>
      <c r="X55" s="67">
        <f>IF(J55="ja",Intern_Wettkampfdaten!$B$25,0)+IF(L55&gt;0,Intern_Wettkampfdaten!$B$26,0)+IF(N55&gt;0,Intern_Wettkampfdaten!$B$27,0)+IF(Q55&gt;0,Intern_Wettkampfdaten!$B$28,0)+IF(R55="ja",Intern_Wettkampfdaten!$B$29,0)</f>
        <v>0</v>
      </c>
      <c r="Y55" s="54">
        <f t="shared" si="3"/>
        <v>0</v>
      </c>
    </row>
    <row r="56" spans="1:25" ht="18" customHeight="1" x14ac:dyDescent="0.25">
      <c r="A56" s="68" t="str">
        <f>IF(ISBLANK(B56)=FALSE(),COUNT(A$8:A55)+1,"")</f>
        <v/>
      </c>
      <c r="B56" s="70"/>
      <c r="C56" s="70"/>
      <c r="D56" s="72"/>
      <c r="E56" s="131"/>
      <c r="F56" s="58" t="str">
        <f>IF(ISBLANK(E56)=FALSE(),DATEDIF(E56,Intern_Wettkampfdaten!$B$3,"Y"),"")</f>
        <v/>
      </c>
      <c r="G56" s="59"/>
      <c r="H56" s="59"/>
      <c r="I56" s="60"/>
      <c r="J56" s="59"/>
      <c r="K56" s="60"/>
      <c r="L56" s="61"/>
      <c r="M56" s="60"/>
      <c r="N56" s="60"/>
      <c r="O56" s="60"/>
      <c r="P56" s="60"/>
      <c r="Q56" s="61"/>
      <c r="R56" s="59"/>
      <c r="S56" s="69"/>
      <c r="T56" s="64">
        <f>IF($G56&gt;0,Intern_Wettkampfdaten!$B$30,0)+IF($H56&gt;0,Intern_Wettkampfdaten!$B$24,0)+IF($J56="ja",Intern_Wettkampfdaten!$B$25,0)+IF($L56&gt;0,Intern_Wettkampfdaten!$B$26,0)+IF($N56&gt;0,Intern_Wettkampfdaten!$B$27,0)-IF($O56="ja",Intern_Wettkampfdaten!$B$29,0)+IF($Q56&gt;0,Intern_Wettkampfdaten!$B$28,0)-IF($R56="ja",Intern_Wettkampfdaten!$B$29,0)</f>
        <v>0</v>
      </c>
      <c r="U56" s="65"/>
      <c r="V56" s="66"/>
      <c r="W56" s="53" t="str">
        <f t="shared" si="2"/>
        <v/>
      </c>
      <c r="X56" s="67">
        <f>IF(J56="ja",Intern_Wettkampfdaten!$B$25,0)+IF(L56&gt;0,Intern_Wettkampfdaten!$B$26,0)+IF(N56&gt;0,Intern_Wettkampfdaten!$B$27,0)+IF(Q56&gt;0,Intern_Wettkampfdaten!$B$28,0)+IF(R56="ja",Intern_Wettkampfdaten!$B$29,0)</f>
        <v>0</v>
      </c>
      <c r="Y56" s="54">
        <f t="shared" si="3"/>
        <v>0</v>
      </c>
    </row>
    <row r="57" spans="1:25" ht="18" customHeight="1" x14ac:dyDescent="0.25">
      <c r="A57" s="68" t="str">
        <f>IF(ISBLANK(B57)=FALSE(),COUNT(A$8:A56)+1,"")</f>
        <v/>
      </c>
      <c r="B57" s="56"/>
      <c r="C57" s="56"/>
      <c r="D57" s="57"/>
      <c r="E57" s="130"/>
      <c r="F57" s="58" t="str">
        <f>IF(ISBLANK(E57)=FALSE(),DATEDIF(E57,Intern_Wettkampfdaten!$B$3,"Y"),"")</f>
        <v/>
      </c>
      <c r="G57" s="59"/>
      <c r="H57" s="59"/>
      <c r="I57" s="60"/>
      <c r="J57" s="59"/>
      <c r="K57" s="60"/>
      <c r="L57" s="61"/>
      <c r="M57" s="60"/>
      <c r="N57" s="60"/>
      <c r="O57" s="60"/>
      <c r="P57" s="60"/>
      <c r="Q57" s="61"/>
      <c r="R57" s="59"/>
      <c r="S57" s="69"/>
      <c r="T57" s="64">
        <f>IF($G57&gt;0,Intern_Wettkampfdaten!$B$30,0)+IF($H57&gt;0,Intern_Wettkampfdaten!$B$24,0)+IF($J57="ja",Intern_Wettkampfdaten!$B$25,0)+IF($L57&gt;0,Intern_Wettkampfdaten!$B$26,0)+IF($N57&gt;0,Intern_Wettkampfdaten!$B$27,0)-IF($O57="ja",Intern_Wettkampfdaten!$B$29,0)+IF($Q57&gt;0,Intern_Wettkampfdaten!$B$28,0)-IF($R57="ja",Intern_Wettkampfdaten!$B$29,0)</f>
        <v>0</v>
      </c>
      <c r="U57" s="65"/>
      <c r="V57" s="66"/>
      <c r="W57" s="53" t="str">
        <f t="shared" si="2"/>
        <v/>
      </c>
      <c r="X57" s="67">
        <f>IF(J57="ja",Intern_Wettkampfdaten!$B$25,0)+IF(L57&gt;0,Intern_Wettkampfdaten!$B$26,0)+IF(N57&gt;0,Intern_Wettkampfdaten!$B$27,0)+IF(Q57&gt;0,Intern_Wettkampfdaten!$B$28,0)+IF(R57="ja",Intern_Wettkampfdaten!$B$29,0)</f>
        <v>0</v>
      </c>
      <c r="Y57" s="54">
        <f t="shared" si="3"/>
        <v>0</v>
      </c>
    </row>
    <row r="58" spans="1:25" x14ac:dyDescent="0.25">
      <c r="X58" s="67"/>
    </row>
    <row r="59" spans="1:25" hidden="1" x14ac:dyDescent="0.25">
      <c r="J59" s="20">
        <f>COUNTA(J8:J57)</f>
        <v>0</v>
      </c>
      <c r="L59" s="20">
        <f>SUM(IF(FREQUENCY(L8:L57,L8:L57)&gt;0,1))</f>
        <v>0</v>
      </c>
      <c r="N59" s="20">
        <f t="array" ref="N59">SUM(IF(FREQUENCY(IF(LEN(N8:N57)&gt;0,MATCH(N8:N57,N8:N57,0),""),IF(LEN(N8:N57)&gt;0,MATCH(N8:N57,N8:N57,0),""))&gt;0,1))</f>
        <v>0</v>
      </c>
      <c r="Q59" s="20">
        <f t="array" ref="Q59">SUM(IF(FREQUENCY(IF(LEN(Q8:Q57)&gt;0,MATCH(Q8:Q57,Q8:Q57,0),""),IF(LEN(Q8:Q57)&gt;0,MATCH(Q8:Q57,Q8:Q57,0),""))&gt;0,1))</f>
        <v>0</v>
      </c>
      <c r="W59" s="21">
        <f>COUNTIF(W8:W57,"ERROR")</f>
        <v>0</v>
      </c>
      <c r="X59" s="67">
        <f>IF(J59="ja",Intern_Wettkampfdaten!$B$25,0)+IF(L59&gt;0,Intern_Wettkampfdaten!$B$26,0)+IF(N59&gt;0,Intern_Wettkampfdaten!$B$27,0)+IF(Q59&gt;0,Intern_Wettkampfdaten!$B$28,0)+IF(R59="ja",Intern_Wettkampfdaten!$B$29,0)</f>
        <v>0</v>
      </c>
      <c r="Y59" s="20">
        <f>SUM(J59,L59,N59,Q59)</f>
        <v>0</v>
      </c>
    </row>
    <row r="60" spans="1:25" x14ac:dyDescent="0.25">
      <c r="X60" s="67"/>
    </row>
    <row r="61" spans="1:25" x14ac:dyDescent="0.25">
      <c r="N61" s="75"/>
      <c r="X61" s="67"/>
    </row>
    <row r="62" spans="1:25" x14ac:dyDescent="0.25">
      <c r="X62" s="67"/>
    </row>
  </sheetData>
  <sheetProtection algorithmName="SHA-512" hashValue="iES/yvaO63ORyiUUOcPj3BgY6Q/kL5mj6bwkFCna6TlzYD2X9FTbeZ7D8Xdd61W6iikiAXHWSmCheBS/JPJPjg==" saltValue="GtUx5GSW1B7Qg0biQdksSg==" spinCount="100000" sheet="1" objects="1" scenarios="1" selectLockedCells="1"/>
  <mergeCells count="16">
    <mergeCell ref="A1:V1"/>
    <mergeCell ref="A2:V2"/>
    <mergeCell ref="A3:V3"/>
    <mergeCell ref="A5:A6"/>
    <mergeCell ref="B5:B6"/>
    <mergeCell ref="C5:C6"/>
    <mergeCell ref="D5:D6"/>
    <mergeCell ref="E5:E6"/>
    <mergeCell ref="F5:F6"/>
    <mergeCell ref="H5:I5"/>
    <mergeCell ref="J5:K5"/>
    <mergeCell ref="L5:M5"/>
    <mergeCell ref="N5:P5"/>
    <mergeCell ref="Q5:S5"/>
    <mergeCell ref="T5:T6"/>
    <mergeCell ref="V5:V6"/>
  </mergeCells>
  <conditionalFormatting sqref="A8:E57 G8:S57 U8:V57">
    <cfRule type="expression" dxfId="15" priority="2">
      <formula>$W8="OKAY"</formula>
    </cfRule>
  </conditionalFormatting>
  <pageMargins left="0.74791666666666701" right="0.74791666666666701" top="0.98402777777777795" bottom="0.98402777777777795" header="0.98402777777777795" footer="0.98402777777777795"/>
  <pageSetup paperSize="9"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X59"/>
  <sheetViews>
    <sheetView topLeftCell="B6" zoomScale="81" zoomScaleNormal="50" workbookViewId="0">
      <selection activeCell="E8" sqref="E8"/>
    </sheetView>
  </sheetViews>
  <sheetFormatPr baseColWidth="10" defaultColWidth="9.88671875" defaultRowHeight="13.2" x14ac:dyDescent="0.25"/>
  <cols>
    <col min="1" max="1" width="3.44140625" style="20" customWidth="1"/>
    <col min="2" max="3" width="20.6640625" style="20" customWidth="1"/>
    <col min="4" max="4" width="4.5546875" style="20" customWidth="1"/>
    <col min="5" max="5" width="10.6640625" style="132" customWidth="1"/>
    <col min="6" max="6" width="6.6640625" style="20" customWidth="1"/>
    <col min="7" max="7" width="25.77734375" style="20" customWidth="1"/>
    <col min="8" max="8" width="16.33203125" style="21" hidden="1" customWidth="1"/>
    <col min="9" max="9" width="9.109375" style="21" hidden="1" customWidth="1"/>
    <col min="10" max="10" width="7.77734375" style="20" hidden="1" customWidth="1"/>
    <col min="11" max="232" width="9.88671875" style="20"/>
    <col min="233" max="16372" width="9.88671875" style="58"/>
    <col min="16373" max="16384" width="6.44140625" style="58" customWidth="1"/>
  </cols>
  <sheetData>
    <row r="1" spans="1:232" ht="30" customHeight="1" x14ac:dyDescent="0.25">
      <c r="A1" s="136"/>
      <c r="B1" s="136"/>
      <c r="C1" s="136"/>
      <c r="D1" s="136"/>
      <c r="E1" s="136"/>
      <c r="F1" s="136"/>
      <c r="G1" s="136"/>
      <c r="H1" s="22"/>
      <c r="I1" s="22"/>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row>
    <row r="2" spans="1:232" ht="30" customHeight="1" x14ac:dyDescent="0.25">
      <c r="A2" s="140" t="str">
        <f>Intern_Wettkampfdaten!B1</f>
        <v>Bayerische Zwergerlmeisterschaft</v>
      </c>
      <c r="B2" s="140"/>
      <c r="C2" s="140"/>
      <c r="D2" s="140"/>
      <c r="E2" s="140"/>
      <c r="F2" s="140"/>
      <c r="G2" s="140"/>
      <c r="H2" s="22"/>
      <c r="I2" s="22"/>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row>
    <row r="3" spans="1:232" ht="30" customHeight="1" x14ac:dyDescent="0.25">
      <c r="A3" s="138" t="str">
        <f>Intern_Wettkampfdaten!B6</f>
        <v>14.11.2026</v>
      </c>
      <c r="B3" s="138"/>
      <c r="C3" s="138"/>
      <c r="D3" s="138"/>
      <c r="E3" s="138"/>
      <c r="F3" s="138"/>
      <c r="G3" s="138"/>
      <c r="H3" s="24"/>
      <c r="I3" s="24"/>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row>
    <row r="4" spans="1:232" ht="1.5" customHeight="1" x14ac:dyDescent="0.25">
      <c r="A4" s="4"/>
      <c r="B4" s="4"/>
      <c r="C4" s="4"/>
      <c r="D4" s="4"/>
      <c r="E4" s="128"/>
      <c r="F4" s="26"/>
      <c r="G4" s="26"/>
      <c r="H4" s="28"/>
      <c r="I4" s="28"/>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row>
    <row r="5" spans="1:232" ht="39.75" customHeight="1" x14ac:dyDescent="0.25">
      <c r="A5" s="141" t="s">
        <v>10</v>
      </c>
      <c r="B5" s="142" t="s">
        <v>11</v>
      </c>
      <c r="C5" s="142" t="s">
        <v>12</v>
      </c>
      <c r="D5" s="141" t="s">
        <v>13</v>
      </c>
      <c r="E5" s="143" t="s">
        <v>108</v>
      </c>
      <c r="F5" s="141" t="s">
        <v>15</v>
      </c>
      <c r="G5" s="76"/>
      <c r="H5" s="28"/>
      <c r="I5" s="28"/>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row>
    <row r="6" spans="1:232" ht="109.5" customHeight="1" x14ac:dyDescent="0.25">
      <c r="A6" s="141"/>
      <c r="B6" s="141"/>
      <c r="C6" s="141"/>
      <c r="D6" s="141"/>
      <c r="E6" s="144"/>
      <c r="F6" s="141"/>
      <c r="G6" s="34" t="s">
        <v>42</v>
      </c>
      <c r="H6" s="37"/>
      <c r="I6" s="38"/>
      <c r="J6" s="37" t="s">
        <v>33</v>
      </c>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c r="HL6" s="39"/>
      <c r="HM6" s="39"/>
      <c r="HN6" s="39"/>
      <c r="HO6" s="39"/>
      <c r="HP6" s="39"/>
      <c r="HQ6" s="39"/>
      <c r="HR6" s="39"/>
      <c r="HS6" s="39"/>
      <c r="HT6" s="39"/>
      <c r="HU6" s="39"/>
      <c r="HV6" s="39"/>
      <c r="HW6" s="39"/>
      <c r="HX6" s="39"/>
    </row>
    <row r="7" spans="1:232" ht="18" customHeight="1" x14ac:dyDescent="0.25">
      <c r="A7" s="40">
        <v>0</v>
      </c>
      <c r="B7" s="41" t="s">
        <v>34</v>
      </c>
      <c r="C7" s="42" t="s">
        <v>35</v>
      </c>
      <c r="D7" s="40" t="s">
        <v>36</v>
      </c>
      <c r="E7" s="129">
        <v>38523</v>
      </c>
      <c r="F7" s="44">
        <f>IF(ISBLANK(E7)=FALSE(),DATEDIF(E7,Intern_Wettkampfdaten!$B$3,"Y"),"")</f>
        <v>17</v>
      </c>
      <c r="G7" s="77" t="s">
        <v>43</v>
      </c>
      <c r="H7" s="53"/>
      <c r="I7" s="53"/>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c r="GV7" s="54"/>
      <c r="GW7" s="54"/>
      <c r="GX7" s="54"/>
      <c r="GY7" s="54"/>
      <c r="GZ7" s="54"/>
      <c r="HA7" s="54"/>
      <c r="HB7" s="54"/>
      <c r="HC7" s="54"/>
      <c r="HD7" s="54"/>
      <c r="HE7" s="54"/>
      <c r="HF7" s="54"/>
      <c r="HG7" s="54"/>
      <c r="HH7" s="54"/>
      <c r="HI7" s="54"/>
      <c r="HJ7" s="54"/>
      <c r="HK7" s="54"/>
      <c r="HL7" s="54"/>
      <c r="HM7" s="54"/>
      <c r="HN7" s="54"/>
      <c r="HO7" s="54"/>
      <c r="HP7" s="54"/>
      <c r="HQ7" s="54"/>
      <c r="HR7" s="54"/>
      <c r="HS7" s="54"/>
      <c r="HT7" s="54"/>
      <c r="HU7" s="54"/>
      <c r="HV7" s="54"/>
      <c r="HW7" s="54"/>
      <c r="HX7" s="54"/>
    </row>
    <row r="8" spans="1:232" ht="18" customHeight="1" x14ac:dyDescent="0.25">
      <c r="A8" s="55" t="str">
        <f>IF(ISBLANK(B8)=FALSE(),1,"")</f>
        <v/>
      </c>
      <c r="B8" s="56"/>
      <c r="C8" s="56"/>
      <c r="D8" s="57"/>
      <c r="E8" s="130"/>
      <c r="F8" s="58" t="str">
        <f>IF(ISBLANK(E8)=FALSE(),DATEDIF(E8,Intern_Wettkampfdaten!$B$3,"Y"),"")</f>
        <v/>
      </c>
      <c r="G8" s="78"/>
      <c r="H8" s="53" t="s">
        <v>44</v>
      </c>
      <c r="I8" s="67" t="e">
        <f t="shared" ref="I8:I39" si="0">IF(J8*15=0,15,J8*15)</f>
        <v>#VALUE!</v>
      </c>
      <c r="J8" s="54" t="s">
        <v>44</v>
      </c>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row>
    <row r="9" spans="1:232" ht="18" customHeight="1" x14ac:dyDescent="0.25">
      <c r="A9" s="68" t="str">
        <f>IF(ISBLANK(B9)=FALSE(),COUNT(A8)+1,"")</f>
        <v/>
      </c>
      <c r="B9" s="56"/>
      <c r="C9" s="56"/>
      <c r="D9" s="57"/>
      <c r="E9" s="130"/>
      <c r="F9" s="58" t="str">
        <f>IF(ISBLANK(E9)=FALSE(),DATEDIF(E9,Intern_Wettkampfdaten!$B$3,"Y"),"")</f>
        <v/>
      </c>
      <c r="G9" s="78"/>
      <c r="H9" s="53" t="s">
        <v>44</v>
      </c>
      <c r="I9" s="67" t="e">
        <f t="shared" si="0"/>
        <v>#VALUE!</v>
      </c>
      <c r="J9" s="54" t="s">
        <v>44</v>
      </c>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row>
    <row r="10" spans="1:232" ht="18" customHeight="1" x14ac:dyDescent="0.25">
      <c r="A10" s="68" t="str">
        <f>IF(ISBLANK(B10)=FALSE(),COUNT(A$8:A9)+1,"")</f>
        <v/>
      </c>
      <c r="B10" s="70"/>
      <c r="C10" s="71"/>
      <c r="D10" s="72"/>
      <c r="E10" s="131"/>
      <c r="F10" s="58" t="str">
        <f>IF(ISBLANK(E10)=FALSE(),DATEDIF(E10,Intern_Wettkampfdaten!$B$3,"Y"),"")</f>
        <v/>
      </c>
      <c r="G10" s="78"/>
      <c r="H10" s="53" t="s">
        <v>44</v>
      </c>
      <c r="I10" s="67" t="e">
        <f t="shared" si="0"/>
        <v>#VALUE!</v>
      </c>
      <c r="J10" s="54" t="s">
        <v>44</v>
      </c>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row>
    <row r="11" spans="1:232" ht="18" customHeight="1" x14ac:dyDescent="0.25">
      <c r="A11" s="68" t="str">
        <f>IF(ISBLANK(B11)=FALSE(),COUNT(A$8:A10)+1,"")</f>
        <v/>
      </c>
      <c r="B11" s="70"/>
      <c r="C11" s="71"/>
      <c r="D11" s="72"/>
      <c r="E11" s="131"/>
      <c r="F11" s="58" t="str">
        <f>IF(ISBLANK(E11)=FALSE(),DATEDIF(E11,Intern_Wettkampfdaten!$B$3,"Y"),"")</f>
        <v/>
      </c>
      <c r="G11" s="78"/>
      <c r="H11" s="53" t="s">
        <v>44</v>
      </c>
      <c r="I11" s="67" t="e">
        <f t="shared" si="0"/>
        <v>#VALUE!</v>
      </c>
      <c r="J11" s="54" t="s">
        <v>44</v>
      </c>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c r="FO11" s="54"/>
      <c r="FP11" s="54"/>
      <c r="FQ11" s="54"/>
      <c r="FR11" s="54"/>
      <c r="FS11" s="54"/>
      <c r="FT11" s="54"/>
      <c r="FU11" s="54"/>
      <c r="FV11" s="54"/>
      <c r="FW11" s="54"/>
      <c r="FX11" s="54"/>
      <c r="FY11" s="54"/>
      <c r="FZ11" s="54"/>
      <c r="GA11" s="54"/>
      <c r="GB11" s="54"/>
      <c r="GC11" s="54"/>
      <c r="GD11" s="54"/>
      <c r="GE11" s="54"/>
      <c r="GF11" s="54"/>
      <c r="GG11" s="54"/>
      <c r="GH11" s="54"/>
      <c r="GI11" s="54"/>
      <c r="GJ11" s="54"/>
      <c r="GK11" s="54"/>
      <c r="GL11" s="54"/>
      <c r="GM11" s="54"/>
      <c r="GN11" s="54"/>
      <c r="GO11" s="54"/>
      <c r="GP11" s="54"/>
      <c r="GQ11" s="54"/>
      <c r="GR11" s="54"/>
      <c r="GS11" s="54"/>
      <c r="GT11" s="54"/>
      <c r="GU11" s="54"/>
      <c r="GV11" s="54"/>
      <c r="GW11" s="54"/>
      <c r="GX11" s="54"/>
      <c r="GY11" s="54"/>
      <c r="GZ11" s="54"/>
      <c r="HA11" s="54"/>
      <c r="HB11" s="54"/>
      <c r="HC11" s="54"/>
      <c r="HD11" s="54"/>
      <c r="HE11" s="54"/>
      <c r="HF11" s="54"/>
      <c r="HG11" s="54"/>
      <c r="HH11" s="54"/>
      <c r="HI11" s="54"/>
      <c r="HJ11" s="54"/>
      <c r="HK11" s="54"/>
      <c r="HL11" s="54"/>
      <c r="HM11" s="54"/>
      <c r="HN11" s="54"/>
      <c r="HO11" s="54"/>
      <c r="HP11" s="54"/>
      <c r="HQ11" s="54"/>
      <c r="HR11" s="54"/>
      <c r="HS11" s="54"/>
      <c r="HT11" s="54"/>
      <c r="HU11" s="54"/>
      <c r="HV11" s="54"/>
      <c r="HW11" s="54"/>
      <c r="HX11" s="54"/>
    </row>
    <row r="12" spans="1:232" ht="18" customHeight="1" x14ac:dyDescent="0.25">
      <c r="A12" s="68" t="str">
        <f>IF(ISBLANK(B12)=FALSE(),COUNT(A$8:A11)+1,"")</f>
        <v/>
      </c>
      <c r="B12" s="70"/>
      <c r="C12" s="71"/>
      <c r="D12" s="72"/>
      <c r="E12" s="131"/>
      <c r="F12" s="58" t="str">
        <f>IF(ISBLANK(E12)=FALSE(),DATEDIF(E12,Intern_Wettkampfdaten!$B$3,"Y"),"")</f>
        <v/>
      </c>
      <c r="G12" s="78"/>
      <c r="H12" s="53" t="s">
        <v>44</v>
      </c>
      <c r="I12" s="67" t="e">
        <f t="shared" si="0"/>
        <v>#VALUE!</v>
      </c>
      <c r="J12" s="54" t="s">
        <v>44</v>
      </c>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c r="FN12" s="54"/>
      <c r="FO12" s="54"/>
      <c r="FP12" s="54"/>
      <c r="FQ12" s="54"/>
      <c r="FR12" s="54"/>
      <c r="FS12" s="54"/>
      <c r="FT12" s="54"/>
      <c r="FU12" s="54"/>
      <c r="FV12" s="54"/>
      <c r="FW12" s="54"/>
      <c r="FX12" s="54"/>
      <c r="FY12" s="54"/>
      <c r="FZ12" s="54"/>
      <c r="GA12" s="54"/>
      <c r="GB12" s="54"/>
      <c r="GC12" s="54"/>
      <c r="GD12" s="54"/>
      <c r="GE12" s="54"/>
      <c r="GF12" s="54"/>
      <c r="GG12" s="54"/>
      <c r="GH12" s="54"/>
      <c r="GI12" s="54"/>
      <c r="GJ12" s="54"/>
      <c r="GK12" s="54"/>
      <c r="GL12" s="54"/>
      <c r="GM12" s="54"/>
      <c r="GN12" s="54"/>
      <c r="GO12" s="54"/>
      <c r="GP12" s="54"/>
      <c r="GQ12" s="54"/>
      <c r="GR12" s="54"/>
      <c r="GS12" s="54"/>
      <c r="GT12" s="54"/>
      <c r="GU12" s="54"/>
      <c r="GV12" s="54"/>
      <c r="GW12" s="54"/>
      <c r="GX12" s="54"/>
      <c r="GY12" s="54"/>
      <c r="GZ12" s="54"/>
      <c r="HA12" s="54"/>
      <c r="HB12" s="54"/>
      <c r="HC12" s="54"/>
      <c r="HD12" s="54"/>
      <c r="HE12" s="54"/>
      <c r="HF12" s="54"/>
      <c r="HG12" s="54"/>
      <c r="HH12" s="54"/>
      <c r="HI12" s="54"/>
      <c r="HJ12" s="54"/>
      <c r="HK12" s="54"/>
      <c r="HL12" s="54"/>
      <c r="HM12" s="54"/>
      <c r="HN12" s="54"/>
      <c r="HO12" s="54"/>
      <c r="HP12" s="54"/>
      <c r="HQ12" s="54"/>
      <c r="HR12" s="54"/>
      <c r="HS12" s="54"/>
      <c r="HT12" s="54"/>
      <c r="HU12" s="54"/>
      <c r="HV12" s="54"/>
      <c r="HW12" s="54"/>
      <c r="HX12" s="54"/>
    </row>
    <row r="13" spans="1:232" ht="18" customHeight="1" x14ac:dyDescent="0.25">
      <c r="A13" s="68" t="str">
        <f>IF(ISBLANK(B13)=FALSE(),COUNT(A$8:A12)+1,"")</f>
        <v/>
      </c>
      <c r="B13" s="70"/>
      <c r="C13" s="71"/>
      <c r="D13" s="72"/>
      <c r="E13" s="131"/>
      <c r="F13" s="58" t="str">
        <f>IF(ISBLANK(E13)=FALSE(),DATEDIF(E13,Intern_Wettkampfdaten!$B$3,"Y"),"")</f>
        <v/>
      </c>
      <c r="G13" s="78"/>
      <c r="H13" s="53" t="s">
        <v>44</v>
      </c>
      <c r="I13" s="67" t="e">
        <f t="shared" si="0"/>
        <v>#VALUE!</v>
      </c>
      <c r="J13" s="54" t="s">
        <v>44</v>
      </c>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c r="EJ13" s="54"/>
      <c r="EK13" s="54"/>
      <c r="EL13" s="54"/>
      <c r="EM13" s="54"/>
      <c r="EN13" s="54"/>
      <c r="EO13" s="54"/>
      <c r="EP13" s="54"/>
      <c r="EQ13" s="54"/>
      <c r="ER13" s="54"/>
      <c r="ES13" s="54"/>
      <c r="ET13" s="54"/>
      <c r="EU13" s="54"/>
      <c r="EV13" s="54"/>
      <c r="EW13" s="54"/>
      <c r="EX13" s="54"/>
      <c r="EY13" s="54"/>
      <c r="EZ13" s="54"/>
      <c r="FA13" s="54"/>
      <c r="FB13" s="54"/>
      <c r="FC13" s="54"/>
      <c r="FD13" s="54"/>
      <c r="FE13" s="54"/>
      <c r="FF13" s="54"/>
      <c r="FG13" s="54"/>
      <c r="FH13" s="54"/>
      <c r="FI13" s="54"/>
      <c r="FJ13" s="54"/>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c r="GV13" s="54"/>
      <c r="GW13" s="54"/>
      <c r="GX13" s="54"/>
      <c r="GY13" s="54"/>
      <c r="GZ13" s="54"/>
      <c r="HA13" s="54"/>
      <c r="HB13" s="54"/>
      <c r="HC13" s="54"/>
      <c r="HD13" s="54"/>
      <c r="HE13" s="54"/>
      <c r="HF13" s="54"/>
      <c r="HG13" s="54"/>
      <c r="HH13" s="54"/>
      <c r="HI13" s="54"/>
      <c r="HJ13" s="54"/>
      <c r="HK13" s="54"/>
      <c r="HL13" s="54"/>
      <c r="HM13" s="54"/>
      <c r="HN13" s="54"/>
      <c r="HO13" s="54"/>
      <c r="HP13" s="54"/>
      <c r="HQ13" s="54"/>
      <c r="HR13" s="54"/>
      <c r="HS13" s="54"/>
      <c r="HT13" s="54"/>
      <c r="HU13" s="54"/>
      <c r="HV13" s="54"/>
      <c r="HW13" s="54"/>
      <c r="HX13" s="54"/>
    </row>
    <row r="14" spans="1:232" ht="18" customHeight="1" x14ac:dyDescent="0.25">
      <c r="A14" s="68" t="str">
        <f>IF(ISBLANK(B14)=FALSE(),COUNT(A$8:A13)+1,"")</f>
        <v/>
      </c>
      <c r="B14" s="70"/>
      <c r="C14" s="71"/>
      <c r="D14" s="72"/>
      <c r="E14" s="131"/>
      <c r="F14" s="58" t="str">
        <f>IF(ISBLANK(E14)=FALSE(),DATEDIF(E14,Intern_Wettkampfdaten!$B$3,"Y"),"")</f>
        <v/>
      </c>
      <c r="G14" s="78"/>
      <c r="H14" s="53" t="s">
        <v>44</v>
      </c>
      <c r="I14" s="67" t="e">
        <f t="shared" si="0"/>
        <v>#VALUE!</v>
      </c>
      <c r="J14" s="54" t="s">
        <v>44</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row>
    <row r="15" spans="1:232" ht="18" customHeight="1" x14ac:dyDescent="0.25">
      <c r="A15" s="68" t="str">
        <f>IF(ISBLANK(B15)=FALSE(),COUNT(A$8:A14)+1,"")</f>
        <v/>
      </c>
      <c r="B15" s="70"/>
      <c r="C15" s="71"/>
      <c r="D15" s="72"/>
      <c r="E15" s="131"/>
      <c r="F15" s="58" t="str">
        <f>IF(ISBLANK(E15)=FALSE(),DATEDIF(E15,Intern_Wettkampfdaten!$B$3,"Y"),"")</f>
        <v/>
      </c>
      <c r="G15" s="78"/>
      <c r="H15" s="53" t="s">
        <v>44</v>
      </c>
      <c r="I15" s="67" t="e">
        <f t="shared" si="0"/>
        <v>#VALUE!</v>
      </c>
      <c r="J15" s="54" t="s">
        <v>44</v>
      </c>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row>
    <row r="16" spans="1:232" ht="18" customHeight="1" x14ac:dyDescent="0.25">
      <c r="A16" s="68" t="str">
        <f>IF(ISBLANK(B16)=FALSE(),COUNT(A$8:A15)+1,"")</f>
        <v/>
      </c>
      <c r="B16" s="70"/>
      <c r="C16" s="71"/>
      <c r="D16" s="72"/>
      <c r="E16" s="131"/>
      <c r="F16" s="58" t="str">
        <f>IF(ISBLANK(E16)=FALSE(),DATEDIF(E16,Intern_Wettkampfdaten!$B$3,"Y"),"")</f>
        <v/>
      </c>
      <c r="G16" s="78"/>
      <c r="H16" s="53" t="s">
        <v>44</v>
      </c>
      <c r="I16" s="67" t="e">
        <f t="shared" si="0"/>
        <v>#VALUE!</v>
      </c>
      <c r="J16" s="54" t="s">
        <v>44</v>
      </c>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row>
    <row r="17" spans="1:232" ht="18" customHeight="1" x14ac:dyDescent="0.25">
      <c r="A17" s="68" t="str">
        <f>IF(ISBLANK(B17)=FALSE(),COUNT(A$8:A16)+1,"")</f>
        <v/>
      </c>
      <c r="B17" s="70"/>
      <c r="C17" s="71"/>
      <c r="D17" s="72"/>
      <c r="E17" s="131"/>
      <c r="F17" s="58" t="str">
        <f>IF(ISBLANK(E17)=FALSE(),DATEDIF(E17,Intern_Wettkampfdaten!$B$3,"Y"),"")</f>
        <v/>
      </c>
      <c r="G17" s="78"/>
      <c r="H17" s="53" t="s">
        <v>44</v>
      </c>
      <c r="I17" s="67" t="e">
        <f t="shared" si="0"/>
        <v>#VALUE!</v>
      </c>
      <c r="J17" s="54" t="s">
        <v>44</v>
      </c>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row>
    <row r="18" spans="1:232" ht="18" customHeight="1" x14ac:dyDescent="0.25">
      <c r="A18" s="68" t="str">
        <f>IF(ISBLANK(B18)=FALSE(),COUNT(A$8:A17)+1,"")</f>
        <v/>
      </c>
      <c r="B18" s="70"/>
      <c r="C18" s="70"/>
      <c r="D18" s="72"/>
      <c r="E18" s="131"/>
      <c r="F18" s="58" t="str">
        <f>IF(ISBLANK(E18)=FALSE(),DATEDIF(E18,Intern_Wettkampfdaten!$B$3,"Y"),"")</f>
        <v/>
      </c>
      <c r="G18" s="78"/>
      <c r="H18" s="53" t="s">
        <v>44</v>
      </c>
      <c r="I18" s="67" t="e">
        <f t="shared" si="0"/>
        <v>#VALUE!</v>
      </c>
      <c r="J18" s="54" t="s">
        <v>44</v>
      </c>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row>
    <row r="19" spans="1:232" ht="18" customHeight="1" x14ac:dyDescent="0.25">
      <c r="A19" s="68" t="str">
        <f>IF(ISBLANK(B19)=FALSE(),COUNT(A$8:A18)+1,"")</f>
        <v/>
      </c>
      <c r="B19" s="70"/>
      <c r="C19" s="70"/>
      <c r="D19" s="72"/>
      <c r="E19" s="131"/>
      <c r="F19" s="58" t="str">
        <f>IF(ISBLANK(E19)=FALSE(),DATEDIF(E19,Intern_Wettkampfdaten!$B$3,"Y"),"")</f>
        <v/>
      </c>
      <c r="G19" s="78"/>
      <c r="H19" s="53" t="s">
        <v>44</v>
      </c>
      <c r="I19" s="67" t="e">
        <f t="shared" si="0"/>
        <v>#VALUE!</v>
      </c>
      <c r="J19" s="54" t="s">
        <v>44</v>
      </c>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row>
    <row r="20" spans="1:232" ht="18" customHeight="1" x14ac:dyDescent="0.25">
      <c r="A20" s="68" t="str">
        <f>IF(ISBLANK(B20)=FALSE(),COUNT(A$8:A19)+1,"")</f>
        <v/>
      </c>
      <c r="B20" s="70"/>
      <c r="C20" s="70"/>
      <c r="D20" s="72"/>
      <c r="E20" s="131"/>
      <c r="F20" s="58" t="str">
        <f>IF(ISBLANK(E20)=FALSE(),DATEDIF(E20,Intern_Wettkampfdaten!$B$3,"Y"),"")</f>
        <v/>
      </c>
      <c r="G20" s="78"/>
      <c r="H20" s="53" t="s">
        <v>44</v>
      </c>
      <c r="I20" s="67" t="e">
        <f t="shared" si="0"/>
        <v>#VALUE!</v>
      </c>
      <c r="J20" s="54" t="s">
        <v>44</v>
      </c>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row>
    <row r="21" spans="1:232" ht="18" customHeight="1" x14ac:dyDescent="0.25">
      <c r="A21" s="68" t="str">
        <f>IF(ISBLANK(B21)=FALSE(),COUNT(A$8:A20)+1,"")</f>
        <v/>
      </c>
      <c r="B21" s="70"/>
      <c r="C21" s="70"/>
      <c r="D21" s="72"/>
      <c r="E21" s="131"/>
      <c r="F21" s="58" t="str">
        <f>IF(ISBLANK(E21)=FALSE(),DATEDIF(E21,Intern_Wettkampfdaten!$B$3,"Y"),"")</f>
        <v/>
      </c>
      <c r="G21" s="78"/>
      <c r="H21" s="53" t="s">
        <v>44</v>
      </c>
      <c r="I21" s="67" t="e">
        <f t="shared" si="0"/>
        <v>#VALUE!</v>
      </c>
      <c r="J21" s="54" t="s">
        <v>44</v>
      </c>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row>
    <row r="22" spans="1:232" ht="18" customHeight="1" x14ac:dyDescent="0.25">
      <c r="A22" s="68" t="str">
        <f>IF(ISBLANK(B22)=FALSE(),COUNT(A$8:A21)+1,"")</f>
        <v/>
      </c>
      <c r="B22" s="70"/>
      <c r="C22" s="70"/>
      <c r="D22" s="72"/>
      <c r="E22" s="131"/>
      <c r="F22" s="58" t="str">
        <f>IF(ISBLANK(E22)=FALSE(),DATEDIF(E22,Intern_Wettkampfdaten!$B$3,"Y"),"")</f>
        <v/>
      </c>
      <c r="G22" s="78"/>
      <c r="H22" s="53" t="s">
        <v>44</v>
      </c>
      <c r="I22" s="67" t="e">
        <f t="shared" si="0"/>
        <v>#VALUE!</v>
      </c>
      <c r="J22" s="54" t="s">
        <v>44</v>
      </c>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row>
    <row r="23" spans="1:232" ht="18" customHeight="1" x14ac:dyDescent="0.25">
      <c r="A23" s="68" t="str">
        <f>IF(ISBLANK(B23)=FALSE(),COUNT(A$8:A22)+1,"")</f>
        <v/>
      </c>
      <c r="B23" s="70"/>
      <c r="C23" s="70"/>
      <c r="D23" s="72"/>
      <c r="E23" s="131"/>
      <c r="F23" s="58" t="str">
        <f>IF(ISBLANK(E23)=FALSE(),DATEDIF(E23,Intern_Wettkampfdaten!$B$3,"Y"),"")</f>
        <v/>
      </c>
      <c r="G23" s="78"/>
      <c r="H23" s="53" t="s">
        <v>44</v>
      </c>
      <c r="I23" s="67" t="e">
        <f t="shared" si="0"/>
        <v>#VALUE!</v>
      </c>
      <c r="J23" s="54" t="s">
        <v>44</v>
      </c>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row>
    <row r="24" spans="1:232" ht="18" customHeight="1" x14ac:dyDescent="0.25">
      <c r="A24" s="68" t="str">
        <f>IF(ISBLANK(B24)=FALSE(),COUNT(A$8:A23)+1,"")</f>
        <v/>
      </c>
      <c r="B24" s="70"/>
      <c r="C24" s="70"/>
      <c r="D24" s="72"/>
      <c r="E24" s="131"/>
      <c r="F24" s="58" t="str">
        <f>IF(ISBLANK(E24)=FALSE(),DATEDIF(E24,Intern_Wettkampfdaten!$B$3,"Y"),"")</f>
        <v/>
      </c>
      <c r="G24" s="78"/>
      <c r="H24" s="53" t="s">
        <v>44</v>
      </c>
      <c r="I24" s="67" t="e">
        <f t="shared" si="0"/>
        <v>#VALUE!</v>
      </c>
      <c r="J24" s="54" t="s">
        <v>44</v>
      </c>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row>
    <row r="25" spans="1:232" ht="18" customHeight="1" x14ac:dyDescent="0.25">
      <c r="A25" s="68" t="str">
        <f>IF(ISBLANK(B25)=FALSE(),COUNT(A$8:A24)+1,"")</f>
        <v/>
      </c>
      <c r="B25" s="70"/>
      <c r="C25" s="70"/>
      <c r="D25" s="72"/>
      <c r="E25" s="131"/>
      <c r="F25" s="58" t="str">
        <f>IF(ISBLANK(E25)=FALSE(),DATEDIF(E25,Intern_Wettkampfdaten!$B$3,"Y"),"")</f>
        <v/>
      </c>
      <c r="G25" s="78"/>
      <c r="H25" s="53" t="s">
        <v>44</v>
      </c>
      <c r="I25" s="67" t="e">
        <f t="shared" si="0"/>
        <v>#VALUE!</v>
      </c>
      <c r="J25" s="54" t="s">
        <v>44</v>
      </c>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row>
    <row r="26" spans="1:232" ht="18" customHeight="1" x14ac:dyDescent="0.25">
      <c r="A26" s="68" t="str">
        <f>IF(ISBLANK(B26)=FALSE(),COUNT(A$8:A25)+1,"")</f>
        <v/>
      </c>
      <c r="B26" s="70"/>
      <c r="C26" s="70"/>
      <c r="D26" s="72"/>
      <c r="E26" s="131"/>
      <c r="F26" s="58" t="str">
        <f>IF(ISBLANK(E26)=FALSE(),DATEDIF(E26,Intern_Wettkampfdaten!$B$3,"Y"),"")</f>
        <v/>
      </c>
      <c r="G26" s="78"/>
      <c r="H26" s="53" t="s">
        <v>44</v>
      </c>
      <c r="I26" s="67" t="e">
        <f t="shared" si="0"/>
        <v>#VALUE!</v>
      </c>
      <c r="J26" s="54" t="s">
        <v>44</v>
      </c>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row>
    <row r="27" spans="1:232" ht="18" customHeight="1" x14ac:dyDescent="0.25">
      <c r="A27" s="68" t="str">
        <f>IF(ISBLANK(B27)=FALSE(),COUNT(A$8:A26)+1,"")</f>
        <v/>
      </c>
      <c r="B27" s="70"/>
      <c r="C27" s="70"/>
      <c r="D27" s="72"/>
      <c r="E27" s="131"/>
      <c r="F27" s="58" t="str">
        <f>IF(ISBLANK(E27)=FALSE(),DATEDIF(E27,Intern_Wettkampfdaten!$B$3,"Y"),"")</f>
        <v/>
      </c>
      <c r="G27" s="78"/>
      <c r="H27" s="53" t="s">
        <v>44</v>
      </c>
      <c r="I27" s="67" t="e">
        <f t="shared" si="0"/>
        <v>#VALUE!</v>
      </c>
      <c r="J27" s="54" t="s">
        <v>44</v>
      </c>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row>
    <row r="28" spans="1:232" ht="18" customHeight="1" x14ac:dyDescent="0.25">
      <c r="A28" s="68" t="str">
        <f>IF(ISBLANK(B28)=FALSE(),COUNT(A$8:A27)+1,"")</f>
        <v/>
      </c>
      <c r="B28" s="70"/>
      <c r="C28" s="70"/>
      <c r="D28" s="72"/>
      <c r="E28" s="131"/>
      <c r="F28" s="58" t="str">
        <f>IF(ISBLANK(E28)=FALSE(),DATEDIF(E28,Intern_Wettkampfdaten!$B$3,"Y"),"")</f>
        <v/>
      </c>
      <c r="G28" s="78"/>
      <c r="H28" s="53" t="s">
        <v>44</v>
      </c>
      <c r="I28" s="67" t="e">
        <f t="shared" si="0"/>
        <v>#VALUE!</v>
      </c>
      <c r="J28" s="54" t="s">
        <v>44</v>
      </c>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row>
    <row r="29" spans="1:232" ht="18" customHeight="1" x14ac:dyDescent="0.25">
      <c r="A29" s="68" t="str">
        <f>IF(ISBLANK(B29)=FALSE(),COUNT(A$8:A28)+1,"")</f>
        <v/>
      </c>
      <c r="B29" s="70"/>
      <c r="C29" s="70"/>
      <c r="D29" s="72"/>
      <c r="E29" s="131"/>
      <c r="F29" s="58" t="str">
        <f>IF(ISBLANK(E29)=FALSE(),DATEDIF(E29,Intern_Wettkampfdaten!$B$3,"Y"),"")</f>
        <v/>
      </c>
      <c r="G29" s="78"/>
      <c r="H29" s="53" t="s">
        <v>44</v>
      </c>
      <c r="I29" s="67" t="e">
        <f t="shared" si="0"/>
        <v>#VALUE!</v>
      </c>
      <c r="J29" s="54" t="s">
        <v>44</v>
      </c>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row>
    <row r="30" spans="1:232" ht="18" customHeight="1" x14ac:dyDescent="0.25">
      <c r="A30" s="68" t="str">
        <f>IF(ISBLANK(B30)=FALSE(),COUNT(A$8:A29)+1,"")</f>
        <v/>
      </c>
      <c r="B30" s="70"/>
      <c r="C30" s="70"/>
      <c r="D30" s="72"/>
      <c r="E30" s="131"/>
      <c r="F30" s="58" t="str">
        <f>IF(ISBLANK(E30)=FALSE(),DATEDIF(E30,Intern_Wettkampfdaten!$B$3,"Y"),"")</f>
        <v/>
      </c>
      <c r="G30" s="78"/>
      <c r="H30" s="53" t="s">
        <v>44</v>
      </c>
      <c r="I30" s="67" t="e">
        <f t="shared" si="0"/>
        <v>#VALUE!</v>
      </c>
      <c r="J30" s="54" t="s">
        <v>44</v>
      </c>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row>
    <row r="31" spans="1:232" ht="18" customHeight="1" x14ac:dyDescent="0.25">
      <c r="A31" s="68" t="str">
        <f>IF(ISBLANK(B31)=FALSE(),COUNT(A$8:A30)+1,"")</f>
        <v/>
      </c>
      <c r="B31" s="70"/>
      <c r="C31" s="70"/>
      <c r="D31" s="72"/>
      <c r="E31" s="131"/>
      <c r="F31" s="58" t="str">
        <f>IF(ISBLANK(E31)=FALSE(),DATEDIF(E31,Intern_Wettkampfdaten!$B$3,"Y"),"")</f>
        <v/>
      </c>
      <c r="G31" s="78"/>
      <c r="H31" s="53" t="s">
        <v>44</v>
      </c>
      <c r="I31" s="67" t="e">
        <f t="shared" si="0"/>
        <v>#VALUE!</v>
      </c>
      <c r="J31" s="54" t="s">
        <v>44</v>
      </c>
    </row>
    <row r="32" spans="1:232" ht="18" customHeight="1" x14ac:dyDescent="0.25">
      <c r="A32" s="68" t="str">
        <f>IF(ISBLANK(B32)=FALSE(),COUNT(A$8:A31)+1,"")</f>
        <v/>
      </c>
      <c r="B32" s="73"/>
      <c r="C32" s="73"/>
      <c r="D32" s="72"/>
      <c r="E32" s="131"/>
      <c r="F32" s="58" t="str">
        <f>IF(ISBLANK(E32)=FALSE(),DATEDIF(E32,Intern_Wettkampfdaten!$B$3,"Y"),"")</f>
        <v/>
      </c>
      <c r="G32" s="78"/>
      <c r="H32" s="53" t="s">
        <v>44</v>
      </c>
      <c r="I32" s="67" t="e">
        <f t="shared" si="0"/>
        <v>#VALUE!</v>
      </c>
      <c r="J32" s="54" t="s">
        <v>44</v>
      </c>
    </row>
    <row r="33" spans="1:10" ht="18" customHeight="1" x14ac:dyDescent="0.25">
      <c r="A33" s="68" t="str">
        <f>IF(ISBLANK(B33)=FALSE(),COUNT(A$8:A32)+1,"")</f>
        <v/>
      </c>
      <c r="B33" s="73"/>
      <c r="C33" s="73"/>
      <c r="D33" s="72"/>
      <c r="E33" s="131"/>
      <c r="F33" s="58" t="str">
        <f>IF(ISBLANK(E33)=FALSE(),DATEDIF(E33,Intern_Wettkampfdaten!$B$3,"Y"),"")</f>
        <v/>
      </c>
      <c r="G33" s="78"/>
      <c r="H33" s="53" t="s">
        <v>44</v>
      </c>
      <c r="I33" s="67" t="e">
        <f t="shared" si="0"/>
        <v>#VALUE!</v>
      </c>
      <c r="J33" s="54" t="s">
        <v>44</v>
      </c>
    </row>
    <row r="34" spans="1:10" ht="18" customHeight="1" x14ac:dyDescent="0.25">
      <c r="A34" s="68" t="str">
        <f>IF(ISBLANK(B34)=FALSE(),COUNT(A$8:A33)+1,"")</f>
        <v/>
      </c>
      <c r="B34" s="73"/>
      <c r="C34" s="73"/>
      <c r="D34" s="72"/>
      <c r="E34" s="131"/>
      <c r="F34" s="58" t="str">
        <f>IF(ISBLANK(E34)=FALSE(),DATEDIF(E34,Intern_Wettkampfdaten!$B$3,"Y"),"")</f>
        <v/>
      </c>
      <c r="G34" s="78"/>
      <c r="H34" s="53" t="s">
        <v>44</v>
      </c>
      <c r="I34" s="67" t="e">
        <f t="shared" si="0"/>
        <v>#VALUE!</v>
      </c>
      <c r="J34" s="54" t="s">
        <v>44</v>
      </c>
    </row>
    <row r="35" spans="1:10" ht="18" customHeight="1" x14ac:dyDescent="0.25">
      <c r="A35" s="68" t="str">
        <f>IF(ISBLANK(B35)=FALSE(),COUNT(A$8:A34)+1,"")</f>
        <v/>
      </c>
      <c r="B35" s="73"/>
      <c r="C35" s="73"/>
      <c r="D35" s="72"/>
      <c r="E35" s="131"/>
      <c r="F35" s="58" t="str">
        <f>IF(ISBLANK(E35)=FALSE(),DATEDIF(E35,Intern_Wettkampfdaten!$B$3,"Y"),"")</f>
        <v/>
      </c>
      <c r="G35" s="78"/>
      <c r="H35" s="53" t="s">
        <v>44</v>
      </c>
      <c r="I35" s="67" t="e">
        <f t="shared" si="0"/>
        <v>#VALUE!</v>
      </c>
      <c r="J35" s="54" t="s">
        <v>44</v>
      </c>
    </row>
    <row r="36" spans="1:10" ht="18" customHeight="1" x14ac:dyDescent="0.25">
      <c r="A36" s="68" t="str">
        <f>IF(ISBLANK(B36)=FALSE(),COUNT(A$8:A35)+1,"")</f>
        <v/>
      </c>
      <c r="B36" s="73"/>
      <c r="C36" s="73"/>
      <c r="D36" s="72"/>
      <c r="E36" s="131"/>
      <c r="F36" s="58" t="str">
        <f>IF(ISBLANK(E36)=FALSE(),DATEDIF(E36,Intern_Wettkampfdaten!$B$3,"Y"),"")</f>
        <v/>
      </c>
      <c r="G36" s="78"/>
      <c r="H36" s="53" t="s">
        <v>44</v>
      </c>
      <c r="I36" s="67" t="e">
        <f t="shared" si="0"/>
        <v>#VALUE!</v>
      </c>
      <c r="J36" s="54" t="s">
        <v>44</v>
      </c>
    </row>
    <row r="37" spans="1:10" ht="18" customHeight="1" x14ac:dyDescent="0.25">
      <c r="A37" s="68" t="str">
        <f>IF(ISBLANK(B37)=FALSE(),COUNT(A$8:A36)+1,"")</f>
        <v/>
      </c>
      <c r="B37" s="73"/>
      <c r="C37" s="73"/>
      <c r="D37" s="72"/>
      <c r="E37" s="131"/>
      <c r="F37" s="58" t="str">
        <f>IF(ISBLANK(E37)=FALSE(),DATEDIF(E37,Intern_Wettkampfdaten!$B$3,"Y"),"")</f>
        <v/>
      </c>
      <c r="G37" s="78"/>
      <c r="H37" s="53" t="s">
        <v>44</v>
      </c>
      <c r="I37" s="67" t="e">
        <f t="shared" si="0"/>
        <v>#VALUE!</v>
      </c>
      <c r="J37" s="54" t="s">
        <v>44</v>
      </c>
    </row>
    <row r="38" spans="1:10" ht="18" customHeight="1" x14ac:dyDescent="0.25">
      <c r="A38" s="68" t="str">
        <f>IF(ISBLANK(B38)=FALSE(),COUNT(A$8:A37)+1,"")</f>
        <v/>
      </c>
      <c r="B38" s="73"/>
      <c r="C38" s="73"/>
      <c r="D38" s="72"/>
      <c r="E38" s="131"/>
      <c r="F38" s="58" t="str">
        <f>IF(ISBLANK(E38)=FALSE(),DATEDIF(E38,Intern_Wettkampfdaten!$B$3,"Y"),"")</f>
        <v/>
      </c>
      <c r="G38" s="78"/>
      <c r="H38" s="53" t="s">
        <v>44</v>
      </c>
      <c r="I38" s="67" t="e">
        <f t="shared" si="0"/>
        <v>#VALUE!</v>
      </c>
      <c r="J38" s="54" t="s">
        <v>44</v>
      </c>
    </row>
    <row r="39" spans="1:10" ht="18" customHeight="1" x14ac:dyDescent="0.25">
      <c r="A39" s="68" t="str">
        <f>IF(ISBLANK(B39)=FALSE(),COUNT(A$8:A38)+1,"")</f>
        <v/>
      </c>
      <c r="B39" s="73"/>
      <c r="C39" s="73"/>
      <c r="D39" s="72"/>
      <c r="E39" s="131"/>
      <c r="F39" s="58" t="str">
        <f>IF(ISBLANK(E39)=FALSE(),DATEDIF(E39,Intern_Wettkampfdaten!$B$3,"Y"),"")</f>
        <v/>
      </c>
      <c r="G39" s="78"/>
      <c r="H39" s="53" t="s">
        <v>44</v>
      </c>
      <c r="I39" s="67" t="e">
        <f t="shared" si="0"/>
        <v>#VALUE!</v>
      </c>
      <c r="J39" s="54" t="s">
        <v>44</v>
      </c>
    </row>
    <row r="40" spans="1:10" ht="18" customHeight="1" x14ac:dyDescent="0.25">
      <c r="A40" s="68" t="str">
        <f>IF(ISBLANK(B40)=FALSE(),COUNT(A$8:A39)+1,"")</f>
        <v/>
      </c>
      <c r="B40" s="73"/>
      <c r="C40" s="73"/>
      <c r="D40" s="72"/>
      <c r="E40" s="131"/>
      <c r="F40" s="58" t="str">
        <f>IF(ISBLANK(E40)=FALSE(),DATEDIF(E40,Intern_Wettkampfdaten!$B$3,"Y"),"")</f>
        <v/>
      </c>
      <c r="G40" s="78"/>
      <c r="H40" s="53" t="s">
        <v>44</v>
      </c>
      <c r="I40" s="67" t="e">
        <f t="shared" ref="I40:I57" si="1">IF(J40*15=0,15,J40*15)</f>
        <v>#VALUE!</v>
      </c>
      <c r="J40" s="54" t="s">
        <v>44</v>
      </c>
    </row>
    <row r="41" spans="1:10" ht="18" customHeight="1" x14ac:dyDescent="0.25">
      <c r="A41" s="68" t="str">
        <f>IF(ISBLANK(B41)=FALSE(),COUNT(A$8:A40)+1,"")</f>
        <v/>
      </c>
      <c r="B41" s="73"/>
      <c r="C41" s="73"/>
      <c r="D41" s="72"/>
      <c r="E41" s="131"/>
      <c r="F41" s="58" t="str">
        <f>IF(ISBLANK(E41)=FALSE(),DATEDIF(E41,Intern_Wettkampfdaten!$B$3,"Y"),"")</f>
        <v/>
      </c>
      <c r="G41" s="78"/>
      <c r="H41" s="53" t="s">
        <v>44</v>
      </c>
      <c r="I41" s="67" t="e">
        <f t="shared" si="1"/>
        <v>#VALUE!</v>
      </c>
      <c r="J41" s="54" t="s">
        <v>44</v>
      </c>
    </row>
    <row r="42" spans="1:10" ht="18" customHeight="1" x14ac:dyDescent="0.25">
      <c r="A42" s="68" t="str">
        <f>IF(ISBLANK(B42)=FALSE(),COUNT(A$8:A41)+1,"")</f>
        <v/>
      </c>
      <c r="B42" s="73"/>
      <c r="C42" s="73"/>
      <c r="D42" s="72"/>
      <c r="E42" s="131"/>
      <c r="F42" s="58" t="str">
        <f>IF(ISBLANK(E42)=FALSE(),DATEDIF(E42,Intern_Wettkampfdaten!$B$3,"Y"),"")</f>
        <v/>
      </c>
      <c r="G42" s="78"/>
      <c r="H42" s="53" t="s">
        <v>44</v>
      </c>
      <c r="I42" s="67" t="e">
        <f t="shared" si="1"/>
        <v>#VALUE!</v>
      </c>
      <c r="J42" s="54" t="s">
        <v>44</v>
      </c>
    </row>
    <row r="43" spans="1:10" ht="18" customHeight="1" x14ac:dyDescent="0.25">
      <c r="A43" s="68" t="str">
        <f>IF(ISBLANK(B43)=FALSE(),COUNT(A$8:A42)+1,"")</f>
        <v/>
      </c>
      <c r="B43" s="73"/>
      <c r="C43" s="73"/>
      <c r="D43" s="72"/>
      <c r="E43" s="131"/>
      <c r="F43" s="58" t="str">
        <f>IF(ISBLANK(E43)=FALSE(),DATEDIF(E43,Intern_Wettkampfdaten!$B$3,"Y"),"")</f>
        <v/>
      </c>
      <c r="G43" s="78"/>
      <c r="H43" s="53" t="s">
        <v>44</v>
      </c>
      <c r="I43" s="67" t="e">
        <f t="shared" si="1"/>
        <v>#VALUE!</v>
      </c>
      <c r="J43" s="54" t="s">
        <v>44</v>
      </c>
    </row>
    <row r="44" spans="1:10" ht="18" customHeight="1" x14ac:dyDescent="0.25">
      <c r="A44" s="68" t="str">
        <f>IF(ISBLANK(B44)=FALSE(),COUNT(A$8:A43)+1,"")</f>
        <v/>
      </c>
      <c r="B44" s="73"/>
      <c r="C44" s="73"/>
      <c r="D44" s="72"/>
      <c r="E44" s="131"/>
      <c r="F44" s="58" t="str">
        <f>IF(ISBLANK(E44)=FALSE(),DATEDIF(E44,Intern_Wettkampfdaten!$B$3,"Y"),"")</f>
        <v/>
      </c>
      <c r="G44" s="78"/>
      <c r="H44" s="53" t="s">
        <v>44</v>
      </c>
      <c r="I44" s="67" t="e">
        <f t="shared" si="1"/>
        <v>#VALUE!</v>
      </c>
      <c r="J44" s="54" t="s">
        <v>44</v>
      </c>
    </row>
    <row r="45" spans="1:10" ht="18" customHeight="1" x14ac:dyDescent="0.25">
      <c r="A45" s="68" t="str">
        <f>IF(ISBLANK(B45)=FALSE(),COUNT(A$8:A44)+1,"")</f>
        <v/>
      </c>
      <c r="B45" s="73"/>
      <c r="C45" s="73"/>
      <c r="D45" s="72"/>
      <c r="E45" s="131"/>
      <c r="F45" s="58" t="str">
        <f>IF(ISBLANK(E45)=FALSE(),DATEDIF(E45,Intern_Wettkampfdaten!$B$3,"Y"),"")</f>
        <v/>
      </c>
      <c r="G45" s="78"/>
      <c r="H45" s="53" t="s">
        <v>44</v>
      </c>
      <c r="I45" s="67" t="e">
        <f t="shared" si="1"/>
        <v>#VALUE!</v>
      </c>
      <c r="J45" s="54" t="s">
        <v>44</v>
      </c>
    </row>
    <row r="46" spans="1:10" ht="18" customHeight="1" x14ac:dyDescent="0.25">
      <c r="A46" s="68" t="str">
        <f>IF(ISBLANK(B46)=FALSE(),COUNT(A$8:A45)+1,"")</f>
        <v/>
      </c>
      <c r="B46" s="73"/>
      <c r="C46" s="73"/>
      <c r="D46" s="72"/>
      <c r="E46" s="131"/>
      <c r="F46" s="58" t="str">
        <f>IF(ISBLANK(E46)=FALSE(),DATEDIF(E46,Intern_Wettkampfdaten!$B$3,"Y"),"")</f>
        <v/>
      </c>
      <c r="G46" s="78"/>
      <c r="H46" s="53" t="s">
        <v>44</v>
      </c>
      <c r="I46" s="67" t="e">
        <f t="shared" si="1"/>
        <v>#VALUE!</v>
      </c>
      <c r="J46" s="54" t="s">
        <v>44</v>
      </c>
    </row>
    <row r="47" spans="1:10" ht="18" customHeight="1" x14ac:dyDescent="0.25">
      <c r="A47" s="68" t="str">
        <f>IF(ISBLANK(B47)=FALSE(),COUNT(A$8:A46)+1,"")</f>
        <v/>
      </c>
      <c r="B47" s="73"/>
      <c r="C47" s="73"/>
      <c r="D47" s="72"/>
      <c r="E47" s="131"/>
      <c r="F47" s="58" t="str">
        <f>IF(ISBLANK(E47)=FALSE(),DATEDIF(E47,Intern_Wettkampfdaten!$B$3,"Y"),"")</f>
        <v/>
      </c>
      <c r="G47" s="78"/>
      <c r="H47" s="53" t="s">
        <v>44</v>
      </c>
      <c r="I47" s="67" t="e">
        <f t="shared" si="1"/>
        <v>#VALUE!</v>
      </c>
      <c r="J47" s="54" t="s">
        <v>44</v>
      </c>
    </row>
    <row r="48" spans="1:10" ht="18" customHeight="1" x14ac:dyDescent="0.25">
      <c r="A48" s="68" t="str">
        <f>IF(ISBLANK(B48)=FALSE(),COUNT(A$8:A47)+1,"")</f>
        <v/>
      </c>
      <c r="B48" s="73"/>
      <c r="C48" s="73"/>
      <c r="D48" s="72"/>
      <c r="E48" s="131"/>
      <c r="F48" s="58" t="str">
        <f>IF(ISBLANK(E48)=FALSE(),DATEDIF(E48,Intern_Wettkampfdaten!$B$3,"Y"),"")</f>
        <v/>
      </c>
      <c r="G48" s="78"/>
      <c r="H48" s="53" t="s">
        <v>44</v>
      </c>
      <c r="I48" s="67" t="e">
        <f t="shared" si="1"/>
        <v>#VALUE!</v>
      </c>
      <c r="J48" s="54" t="s">
        <v>44</v>
      </c>
    </row>
    <row r="49" spans="1:10" ht="18" customHeight="1" x14ac:dyDescent="0.25">
      <c r="A49" s="68" t="str">
        <f>IF(ISBLANK(B49)=FALSE(),COUNT(A$8:A48)+1,"")</f>
        <v/>
      </c>
      <c r="B49" s="73"/>
      <c r="C49" s="73"/>
      <c r="D49" s="72"/>
      <c r="E49" s="131"/>
      <c r="F49" s="58" t="str">
        <f>IF(ISBLANK(E49)=FALSE(),DATEDIF(E49,Intern_Wettkampfdaten!$B$3,"Y"),"")</f>
        <v/>
      </c>
      <c r="G49" s="78"/>
      <c r="H49" s="53" t="s">
        <v>44</v>
      </c>
      <c r="I49" s="67" t="e">
        <f t="shared" si="1"/>
        <v>#VALUE!</v>
      </c>
      <c r="J49" s="54" t="s">
        <v>44</v>
      </c>
    </row>
    <row r="50" spans="1:10" ht="18" customHeight="1" x14ac:dyDescent="0.25">
      <c r="A50" s="68" t="str">
        <f>IF(ISBLANK(B50)=FALSE(),COUNT(A$8:A49)+1,"")</f>
        <v/>
      </c>
      <c r="B50" s="73"/>
      <c r="C50" s="73"/>
      <c r="D50" s="72"/>
      <c r="E50" s="131"/>
      <c r="F50" s="58" t="str">
        <f>IF(ISBLANK(E50)=FALSE(),DATEDIF(E50,Intern_Wettkampfdaten!$B$3,"Y"),"")</f>
        <v/>
      </c>
      <c r="G50" s="78"/>
      <c r="H50" s="53" t="s">
        <v>44</v>
      </c>
      <c r="I50" s="67" t="e">
        <f t="shared" si="1"/>
        <v>#VALUE!</v>
      </c>
      <c r="J50" s="54" t="s">
        <v>44</v>
      </c>
    </row>
    <row r="51" spans="1:10" ht="18" customHeight="1" x14ac:dyDescent="0.25">
      <c r="A51" s="68" t="str">
        <f>IF(ISBLANK(B51)=FALSE(),COUNT(A$8:A50)+1,"")</f>
        <v/>
      </c>
      <c r="B51" s="73"/>
      <c r="C51" s="73"/>
      <c r="D51" s="72"/>
      <c r="E51" s="131"/>
      <c r="F51" s="58" t="str">
        <f>IF(ISBLANK(E51)=FALSE(),DATEDIF(E51,Intern_Wettkampfdaten!$B$3,"Y"),"")</f>
        <v/>
      </c>
      <c r="G51" s="78"/>
      <c r="H51" s="53" t="s">
        <v>44</v>
      </c>
      <c r="I51" s="67" t="e">
        <f t="shared" si="1"/>
        <v>#VALUE!</v>
      </c>
      <c r="J51" s="54" t="s">
        <v>44</v>
      </c>
    </row>
    <row r="52" spans="1:10" ht="18" customHeight="1" x14ac:dyDescent="0.25">
      <c r="A52" s="68" t="str">
        <f>IF(ISBLANK(B52)=FALSE(),COUNT(A$8:A51)+1,"")</f>
        <v/>
      </c>
      <c r="B52" s="73"/>
      <c r="C52" s="74"/>
      <c r="D52" s="72"/>
      <c r="E52" s="131"/>
      <c r="F52" s="58" t="str">
        <f>IF(ISBLANK(E52)=FALSE(),DATEDIF(E52,Intern_Wettkampfdaten!$B$3,"Y"),"")</f>
        <v/>
      </c>
      <c r="G52" s="78"/>
      <c r="H52" s="53" t="s">
        <v>44</v>
      </c>
      <c r="I52" s="67" t="e">
        <f t="shared" si="1"/>
        <v>#VALUE!</v>
      </c>
      <c r="J52" s="54" t="s">
        <v>44</v>
      </c>
    </row>
    <row r="53" spans="1:10" ht="18" customHeight="1" x14ac:dyDescent="0.25">
      <c r="A53" s="68" t="str">
        <f>IF(ISBLANK(B53)=FALSE(),COUNT(A$8:A52)+1,"")</f>
        <v/>
      </c>
      <c r="B53" s="73"/>
      <c r="C53" s="73"/>
      <c r="D53" s="72"/>
      <c r="E53" s="131"/>
      <c r="F53" s="58" t="str">
        <f>IF(ISBLANK(E53)=FALSE(),DATEDIF(E53,Intern_Wettkampfdaten!$B$3,"Y"),"")</f>
        <v/>
      </c>
      <c r="G53" s="78"/>
      <c r="H53" s="53" t="s">
        <v>44</v>
      </c>
      <c r="I53" s="67" t="e">
        <f t="shared" si="1"/>
        <v>#VALUE!</v>
      </c>
      <c r="J53" s="54" t="s">
        <v>44</v>
      </c>
    </row>
    <row r="54" spans="1:10" ht="18" customHeight="1" x14ac:dyDescent="0.25">
      <c r="A54" s="68" t="str">
        <f>IF(ISBLANK(B54)=FALSE(),COUNT(A$8:A53)+1,"")</f>
        <v/>
      </c>
      <c r="B54" s="70"/>
      <c r="C54" s="73"/>
      <c r="D54" s="72"/>
      <c r="E54" s="131"/>
      <c r="F54" s="58" t="str">
        <f>IF(ISBLANK(E54)=FALSE(),DATEDIF(E54,Intern_Wettkampfdaten!$B$3,"Y"),"")</f>
        <v/>
      </c>
      <c r="G54" s="78"/>
      <c r="H54" s="53" t="s">
        <v>44</v>
      </c>
      <c r="I54" s="67" t="e">
        <f t="shared" si="1"/>
        <v>#VALUE!</v>
      </c>
      <c r="J54" s="54" t="s">
        <v>44</v>
      </c>
    </row>
    <row r="55" spans="1:10" ht="18" customHeight="1" x14ac:dyDescent="0.25">
      <c r="A55" s="68" t="str">
        <f>IF(ISBLANK(B55)=FALSE(),COUNT(A$8:A54)+1,"")</f>
        <v/>
      </c>
      <c r="B55" s="70"/>
      <c r="C55" s="70"/>
      <c r="D55" s="72"/>
      <c r="E55" s="131"/>
      <c r="F55" s="58" t="str">
        <f>IF(ISBLANK(E55)=FALSE(),DATEDIF(E55,Intern_Wettkampfdaten!$B$3,"Y"),"")</f>
        <v/>
      </c>
      <c r="G55" s="78"/>
      <c r="H55" s="53" t="s">
        <v>44</v>
      </c>
      <c r="I55" s="67" t="e">
        <f t="shared" si="1"/>
        <v>#VALUE!</v>
      </c>
      <c r="J55" s="54" t="s">
        <v>44</v>
      </c>
    </row>
    <row r="56" spans="1:10" ht="18" customHeight="1" x14ac:dyDescent="0.25">
      <c r="A56" s="68" t="str">
        <f>IF(ISBLANK(B56)=FALSE(),COUNT(A$8:A55)+1,"")</f>
        <v/>
      </c>
      <c r="B56" s="70"/>
      <c r="C56" s="70"/>
      <c r="D56" s="72"/>
      <c r="E56" s="131"/>
      <c r="F56" s="58" t="str">
        <f>IF(ISBLANK(E56)=FALSE(),DATEDIF(E56,Intern_Wettkampfdaten!$B$3,"Y"),"")</f>
        <v/>
      </c>
      <c r="G56" s="78"/>
      <c r="H56" s="53" t="s">
        <v>44</v>
      </c>
      <c r="I56" s="67" t="e">
        <f t="shared" si="1"/>
        <v>#VALUE!</v>
      </c>
      <c r="J56" s="54" t="s">
        <v>44</v>
      </c>
    </row>
    <row r="57" spans="1:10" ht="18" customHeight="1" x14ac:dyDescent="0.25">
      <c r="A57" s="68" t="str">
        <f>IF(ISBLANK(B57)=FALSE(),COUNT(A$8:A56)+1,"")</f>
        <v/>
      </c>
      <c r="B57" s="56"/>
      <c r="C57" s="56"/>
      <c r="D57" s="57"/>
      <c r="E57" s="130"/>
      <c r="F57" s="58" t="str">
        <f>IF(ISBLANK(E57)=FALSE(),DATEDIF(E57,Intern_Wettkampfdaten!$B$3,"Y"),"")</f>
        <v/>
      </c>
      <c r="G57" s="78"/>
      <c r="H57" s="53" t="s">
        <v>44</v>
      </c>
      <c r="I57" s="67" t="e">
        <f t="shared" si="1"/>
        <v>#VALUE!</v>
      </c>
      <c r="J57" s="54" t="s">
        <v>44</v>
      </c>
    </row>
    <row r="59" spans="1:10" hidden="1" x14ac:dyDescent="0.25">
      <c r="H59" s="21">
        <f>COUNTIF(H8:H57,"ERROR")</f>
        <v>0</v>
      </c>
      <c r="J59" s="20" t="s">
        <v>44</v>
      </c>
    </row>
  </sheetData>
  <sheetProtection algorithmName="SHA-512" hashValue="tUSuy3bVMTJ0kCa1G/7uZA8YhK+guamyiqVVudfkWRktciZodoELnQTPMM694ntSa6yLEpuoFtz0ABcxv1al/Q==" saltValue="9kHDJo4qyADopp4E7mDYmA==" spinCount="100000" sheet="1" objects="1" scenarios="1" selectLockedCells="1"/>
  <mergeCells count="9">
    <mergeCell ref="A1:G1"/>
    <mergeCell ref="A2:G2"/>
    <mergeCell ref="A3:G3"/>
    <mergeCell ref="A5:A6"/>
    <mergeCell ref="B5:B6"/>
    <mergeCell ref="C5:C6"/>
    <mergeCell ref="D5:D6"/>
    <mergeCell ref="E5:E6"/>
    <mergeCell ref="F5:F6"/>
  </mergeCells>
  <conditionalFormatting sqref="A8:E57 G8:G57">
    <cfRule type="expression" dxfId="14" priority="2">
      <formula>$H8="OKAY"</formula>
    </cfRule>
  </conditionalFormatting>
  <pageMargins left="0.74791666666666701" right="0.74791666666666701" top="0.98402777777777795" bottom="0.98402777777777795" header="0.98402777777777795" footer="0.98402777777777795"/>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N43"/>
  <sheetViews>
    <sheetView zoomScale="41" zoomScaleNormal="50" workbookViewId="0">
      <selection activeCell="J20" sqref="J20"/>
    </sheetView>
  </sheetViews>
  <sheetFormatPr baseColWidth="10" defaultColWidth="9.88671875" defaultRowHeight="13.2" x14ac:dyDescent="0.25"/>
  <cols>
    <col min="1" max="1" width="3.44140625" style="20" customWidth="1"/>
    <col min="2" max="3" width="20.6640625" style="20" customWidth="1"/>
    <col min="4" max="4" width="6.77734375" style="20" customWidth="1"/>
    <col min="5" max="5" width="10.6640625" style="132" customWidth="1"/>
    <col min="6" max="6" width="6.6640625" style="20" customWidth="1"/>
    <col min="7" max="7" width="10.6640625" style="20" hidden="1" customWidth="1"/>
    <col min="8" max="9" width="11.6640625" style="20" customWidth="1"/>
    <col min="10" max="10" width="12" style="20" customWidth="1"/>
    <col min="11" max="11" width="11.5546875" style="20" customWidth="1"/>
    <col min="12" max="12" width="11.6640625" style="20" customWidth="1"/>
    <col min="13" max="17" width="10.6640625" style="20" customWidth="1"/>
    <col min="18" max="18" width="14.21875" style="20" customWidth="1"/>
    <col min="19" max="19" width="14.44140625" style="20" customWidth="1"/>
    <col min="20" max="20" width="14.5546875" style="20" customWidth="1"/>
    <col min="21" max="21" width="15.109375" style="20" customWidth="1"/>
    <col min="22" max="22" width="14.77734375" style="20" customWidth="1"/>
    <col min="23" max="23" width="13.88671875" style="20" customWidth="1"/>
    <col min="24" max="24" width="20.6640625" style="20" customWidth="1"/>
    <col min="25" max="25" width="16.33203125" style="20" hidden="1" customWidth="1"/>
    <col min="26" max="26" width="9.88671875" style="20" hidden="1"/>
    <col min="27" max="27" width="17.21875" style="20" hidden="1" customWidth="1"/>
    <col min="28" max="242" width="9.88671875" style="20"/>
    <col min="249" max="16384" width="9.88671875" style="20"/>
  </cols>
  <sheetData>
    <row r="1" spans="1:248" s="23" customFormat="1" ht="30" customHeight="1" x14ac:dyDescent="0.25">
      <c r="A1" s="136"/>
      <c r="B1" s="136"/>
      <c r="C1" s="136"/>
      <c r="D1" s="136"/>
      <c r="E1" s="136"/>
      <c r="F1" s="136"/>
      <c r="G1" s="136"/>
      <c r="H1" s="136"/>
      <c r="I1" s="136"/>
      <c r="J1" s="136"/>
      <c r="K1" s="136"/>
      <c r="L1" s="136"/>
      <c r="M1" s="136"/>
      <c r="N1" s="136"/>
      <c r="O1" s="136"/>
      <c r="P1" s="136"/>
      <c r="Q1" s="136"/>
      <c r="R1" s="136"/>
      <c r="S1" s="136"/>
      <c r="T1" s="136"/>
      <c r="U1" s="136"/>
      <c r="V1" s="136"/>
      <c r="W1" s="136"/>
      <c r="X1" s="136"/>
      <c r="II1"/>
      <c r="IJ1"/>
      <c r="IK1"/>
      <c r="IL1"/>
      <c r="IM1"/>
      <c r="IN1"/>
    </row>
    <row r="2" spans="1:248" s="23" customFormat="1" ht="30" customHeight="1" x14ac:dyDescent="0.25">
      <c r="A2" s="140" t="str">
        <f>Intern_Wettkampfdaten!B1</f>
        <v>Bayerische Zwergerlmeisterschaft</v>
      </c>
      <c r="B2" s="140"/>
      <c r="C2" s="140"/>
      <c r="D2" s="140"/>
      <c r="E2" s="140"/>
      <c r="F2" s="140"/>
      <c r="G2" s="140"/>
      <c r="H2" s="140"/>
      <c r="I2" s="140"/>
      <c r="J2" s="140"/>
      <c r="K2" s="140"/>
      <c r="L2" s="140"/>
      <c r="M2" s="140"/>
      <c r="N2" s="140"/>
      <c r="O2" s="140"/>
      <c r="P2" s="140"/>
      <c r="Q2" s="140"/>
      <c r="R2" s="140"/>
      <c r="S2" s="140"/>
      <c r="T2" s="140"/>
      <c r="U2" s="140"/>
      <c r="V2" s="140"/>
      <c r="W2" s="140"/>
      <c r="X2" s="140"/>
      <c r="II2"/>
      <c r="IJ2"/>
      <c r="IK2"/>
      <c r="IL2"/>
      <c r="IM2"/>
      <c r="IN2"/>
    </row>
    <row r="3" spans="1:248" s="25" customFormat="1" ht="30" customHeight="1" x14ac:dyDescent="0.25">
      <c r="A3" s="138" t="str">
        <f>Intern_Wettkampfdaten!B6</f>
        <v>14.11.2026</v>
      </c>
      <c r="B3" s="138"/>
      <c r="C3" s="138"/>
      <c r="D3" s="138"/>
      <c r="E3" s="138"/>
      <c r="F3" s="138"/>
      <c r="G3" s="138"/>
      <c r="H3" s="138"/>
      <c r="I3" s="138"/>
      <c r="J3" s="138"/>
      <c r="K3" s="138"/>
      <c r="L3" s="138"/>
      <c r="M3" s="138"/>
      <c r="N3" s="138"/>
      <c r="O3" s="138"/>
      <c r="P3" s="138"/>
      <c r="Q3" s="138"/>
      <c r="R3" s="138"/>
      <c r="S3" s="138"/>
      <c r="T3" s="138"/>
      <c r="U3" s="138"/>
      <c r="V3" s="138"/>
      <c r="W3" s="138"/>
      <c r="X3" s="138"/>
      <c r="II3"/>
      <c r="IJ3"/>
      <c r="IK3"/>
      <c r="IL3"/>
      <c r="IM3"/>
      <c r="IN3"/>
    </row>
    <row r="4" spans="1:248" s="26" customFormat="1" ht="1.5" customHeight="1" x14ac:dyDescent="0.25">
      <c r="A4" s="4"/>
      <c r="B4" s="4"/>
      <c r="C4" s="4"/>
      <c r="D4" s="4"/>
      <c r="E4" s="134"/>
      <c r="F4" s="4"/>
      <c r="G4" s="4"/>
      <c r="H4" s="4"/>
      <c r="I4" s="4"/>
      <c r="J4" s="4"/>
      <c r="K4" s="4"/>
      <c r="L4" s="4"/>
      <c r="M4" s="4"/>
      <c r="N4" s="4"/>
      <c r="O4" s="4"/>
      <c r="P4" s="4"/>
      <c r="Q4" s="4"/>
      <c r="R4" s="4"/>
      <c r="S4" s="4"/>
      <c r="T4" s="4"/>
      <c r="U4" s="4"/>
      <c r="V4" s="4"/>
      <c r="W4" s="4"/>
      <c r="II4"/>
      <c r="IJ4"/>
      <c r="IK4"/>
      <c r="IL4"/>
      <c r="IM4"/>
      <c r="IN4"/>
    </row>
    <row r="5" spans="1:248" s="26" customFormat="1" ht="98.25" customHeight="1" x14ac:dyDescent="0.25">
      <c r="A5" s="148" t="s">
        <v>113</v>
      </c>
      <c r="B5" s="148"/>
      <c r="C5" s="148"/>
      <c r="D5" s="148"/>
      <c r="E5" s="148"/>
      <c r="F5" s="148"/>
      <c r="G5" s="148"/>
      <c r="H5" s="148"/>
      <c r="I5" s="148"/>
      <c r="J5" s="148"/>
      <c r="K5" s="148"/>
      <c r="L5" s="148"/>
      <c r="M5" s="148"/>
      <c r="N5" s="148"/>
      <c r="O5" s="148"/>
      <c r="P5" s="148"/>
      <c r="Q5" s="148"/>
      <c r="R5" s="148"/>
      <c r="S5" s="148"/>
      <c r="T5" s="148"/>
      <c r="U5" s="148"/>
      <c r="V5" s="148"/>
      <c r="W5" s="148"/>
      <c r="X5" s="148"/>
      <c r="II5"/>
      <c r="IJ5"/>
      <c r="IK5"/>
      <c r="IL5"/>
      <c r="IM5"/>
      <c r="IN5"/>
    </row>
    <row r="6" spans="1:248" s="26" customFormat="1" ht="30" customHeight="1" x14ac:dyDescent="0.25">
      <c r="A6" s="141" t="s">
        <v>10</v>
      </c>
      <c r="B6" s="142" t="s">
        <v>11</v>
      </c>
      <c r="C6" s="142" t="s">
        <v>12</v>
      </c>
      <c r="D6" s="149" t="s">
        <v>45</v>
      </c>
      <c r="E6" s="143" t="s">
        <v>14</v>
      </c>
      <c r="F6" s="149" t="s">
        <v>46</v>
      </c>
      <c r="G6" s="150"/>
      <c r="H6" s="150"/>
      <c r="I6" s="150"/>
      <c r="J6" s="150"/>
      <c r="K6" s="150"/>
      <c r="L6" s="150"/>
      <c r="M6" s="150"/>
      <c r="N6" s="150"/>
      <c r="O6" s="150"/>
      <c r="P6" s="150"/>
      <c r="Q6" s="150"/>
      <c r="R6" s="151" t="s">
        <v>47</v>
      </c>
      <c r="S6" s="151"/>
      <c r="T6" s="151"/>
      <c r="U6" s="151"/>
      <c r="V6" s="151"/>
      <c r="W6" s="151"/>
      <c r="X6" s="152" t="s">
        <v>48</v>
      </c>
      <c r="Z6" s="80" t="s">
        <v>49</v>
      </c>
      <c r="AA6" s="39">
        <f>Meldung_Teilnehmer!Y59</f>
        <v>0</v>
      </c>
      <c r="II6"/>
      <c r="IJ6"/>
      <c r="IK6"/>
      <c r="IL6"/>
      <c r="IM6"/>
      <c r="IN6"/>
    </row>
    <row r="7" spans="1:248" s="26" customFormat="1" ht="44.4" customHeight="1" x14ac:dyDescent="0.25">
      <c r="A7" s="141"/>
      <c r="B7" s="141"/>
      <c r="C7" s="141"/>
      <c r="D7" s="141"/>
      <c r="E7" s="144"/>
      <c r="F7" s="141"/>
      <c r="G7" s="81" t="s">
        <v>50</v>
      </c>
      <c r="H7" s="81" t="s">
        <v>51</v>
      </c>
      <c r="I7" s="81" t="s">
        <v>52</v>
      </c>
      <c r="J7" s="81" t="s">
        <v>53</v>
      </c>
      <c r="K7" s="81" t="s">
        <v>54</v>
      </c>
      <c r="L7" s="81" t="s">
        <v>55</v>
      </c>
      <c r="M7" s="81" t="s">
        <v>56</v>
      </c>
      <c r="N7" s="81" t="s">
        <v>57</v>
      </c>
      <c r="O7" s="81" t="s">
        <v>58</v>
      </c>
      <c r="P7" s="81" t="s">
        <v>59</v>
      </c>
      <c r="Q7" s="81" t="s">
        <v>60</v>
      </c>
      <c r="R7" s="81" t="s">
        <v>61</v>
      </c>
      <c r="S7" s="81" t="s">
        <v>62</v>
      </c>
      <c r="T7" s="81" t="s">
        <v>63</v>
      </c>
      <c r="U7" s="81" t="s">
        <v>64</v>
      </c>
      <c r="V7" s="81" t="s">
        <v>65</v>
      </c>
      <c r="W7" s="81" t="s">
        <v>66</v>
      </c>
      <c r="X7" s="152"/>
      <c r="Z7" s="80" t="s">
        <v>67</v>
      </c>
      <c r="AA7" s="39">
        <f>ROUNDUP(AA6/2,0)*4</f>
        <v>0</v>
      </c>
      <c r="II7"/>
      <c r="IJ7"/>
      <c r="IK7"/>
      <c r="IL7"/>
      <c r="IM7"/>
      <c r="IN7"/>
    </row>
    <row r="8" spans="1:248" s="39" customFormat="1" ht="30" customHeight="1" x14ac:dyDescent="0.25">
      <c r="A8" s="141"/>
      <c r="B8" s="141"/>
      <c r="C8" s="141"/>
      <c r="D8" s="141"/>
      <c r="E8" s="144"/>
      <c r="F8" s="141"/>
      <c r="G8" s="79" t="s">
        <v>68</v>
      </c>
      <c r="H8" s="79" t="s">
        <v>68</v>
      </c>
      <c r="I8" s="79" t="s">
        <v>68</v>
      </c>
      <c r="J8" s="79" t="s">
        <v>68</v>
      </c>
      <c r="K8" s="79" t="s">
        <v>68</v>
      </c>
      <c r="L8" s="79" t="s">
        <v>68</v>
      </c>
      <c r="M8" s="79" t="s">
        <v>68</v>
      </c>
      <c r="N8" s="79" t="s">
        <v>68</v>
      </c>
      <c r="O8" s="79" t="s">
        <v>68</v>
      </c>
      <c r="P8" s="79" t="s">
        <v>68</v>
      </c>
      <c r="Q8" s="79" t="s">
        <v>68</v>
      </c>
      <c r="R8" s="79" t="s">
        <v>68</v>
      </c>
      <c r="S8" s="79" t="s">
        <v>68</v>
      </c>
      <c r="T8" s="79" t="s">
        <v>68</v>
      </c>
      <c r="U8" s="79" t="s">
        <v>68</v>
      </c>
      <c r="V8" s="79" t="s">
        <v>68</v>
      </c>
      <c r="W8" s="79" t="s">
        <v>68</v>
      </c>
      <c r="X8" s="152"/>
      <c r="Z8" s="82" t="s">
        <v>69</v>
      </c>
      <c r="AA8" s="39">
        <f>ROUNDUP(AA6/4,0)</f>
        <v>0</v>
      </c>
      <c r="II8"/>
      <c r="IJ8"/>
      <c r="IK8"/>
      <c r="IL8"/>
      <c r="IM8"/>
      <c r="IN8"/>
    </row>
    <row r="9" spans="1:248" ht="18" customHeight="1" x14ac:dyDescent="0.25">
      <c r="A9" s="48">
        <v>0</v>
      </c>
      <c r="B9" s="83" t="s">
        <v>34</v>
      </c>
      <c r="C9" s="84" t="s">
        <v>35</v>
      </c>
      <c r="D9" s="43"/>
      <c r="E9" s="129">
        <v>36697</v>
      </c>
      <c r="F9" s="44">
        <f>IF(ISBLANK(E9)=FALSE(),DATEDIF(E9,Intern_Wettkampfdaten!$B$3,"Y"),"")</f>
        <v>22</v>
      </c>
      <c r="G9" s="85"/>
      <c r="H9" s="85"/>
      <c r="I9" s="85"/>
      <c r="J9" s="85" t="s">
        <v>70</v>
      </c>
      <c r="K9" s="85"/>
      <c r="L9" s="85" t="s">
        <v>70</v>
      </c>
      <c r="M9" s="85"/>
      <c r="N9" s="85"/>
      <c r="O9" s="85"/>
      <c r="P9" s="85" t="s">
        <v>70</v>
      </c>
      <c r="Q9" s="85" t="s">
        <v>70</v>
      </c>
      <c r="R9" s="85"/>
      <c r="S9" s="85"/>
      <c r="T9" s="85"/>
      <c r="U9" s="85" t="s">
        <v>70</v>
      </c>
      <c r="V9" s="85" t="s">
        <v>70</v>
      </c>
      <c r="W9" s="85" t="s">
        <v>70</v>
      </c>
      <c r="X9" s="48"/>
      <c r="Y9" s="86"/>
      <c r="Z9" s="86"/>
      <c r="AA9" s="86"/>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c r="IH9" s="54"/>
    </row>
    <row r="10" spans="1:248" ht="18" customHeight="1" x14ac:dyDescent="0.25">
      <c r="A10" s="55" t="str">
        <f>IF(AA8&gt;0,1,IF(ISBLANK(B10)=FALSE(),1,""))</f>
        <v/>
      </c>
      <c r="B10" s="56"/>
      <c r="C10" s="56"/>
      <c r="D10" s="87"/>
      <c r="E10" s="135"/>
      <c r="F10" s="88" t="str">
        <f>IF(ISBLANK(E10)=FALSE(),DATEDIF(E10,Intern_Wettkampfdaten!$B$3,"Y"),"")</f>
        <v/>
      </c>
      <c r="G10" s="57"/>
      <c r="H10" s="57"/>
      <c r="I10" s="57"/>
      <c r="J10" s="57"/>
      <c r="K10" s="57"/>
      <c r="L10" s="57"/>
      <c r="M10" s="57"/>
      <c r="N10" s="57"/>
      <c r="O10" s="57"/>
      <c r="P10" s="57"/>
      <c r="Q10" s="57"/>
      <c r="R10" s="57"/>
      <c r="S10" s="57"/>
      <c r="T10" s="57"/>
      <c r="U10" s="57"/>
      <c r="V10" s="57"/>
      <c r="W10" s="57"/>
      <c r="X10" s="57"/>
      <c r="Y10" s="86" t="str">
        <f>IF(AND(A10="",COUNTA(B10:E10,G10:W10)&lt;1),"",IF(OR(COUNTA(B10:E10)&lt;3,COUNTA(G10:W10)&lt;1,F10&lt;16),"ERROR","OKAY"))</f>
        <v/>
      </c>
      <c r="Z10" s="86"/>
      <c r="AA10" s="86">
        <f t="shared" ref="AA10:AA39" si="0">COUNTA(G10:W10)+COUNTA(J10:L10)+COUNTA(P10:Q10)</f>
        <v>0</v>
      </c>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c r="IF10" s="54"/>
      <c r="IG10" s="54"/>
      <c r="IH10" s="54"/>
    </row>
    <row r="11" spans="1:248" ht="18" customHeight="1" x14ac:dyDescent="0.25">
      <c r="A11" s="68" t="str">
        <f>IF(Y8&gt;1,2,IF(ISBLANK(B11)=FALSE(),COUNT(A10)+1,""))</f>
        <v/>
      </c>
      <c r="B11" s="56"/>
      <c r="C11" s="56"/>
      <c r="D11" s="87"/>
      <c r="E11" s="135"/>
      <c r="F11" s="88" t="str">
        <f>IF(ISBLANK(E11)=FALSE(),DATEDIF(E11,Intern_Wettkampfdaten!$B$3,"Y"),"")</f>
        <v/>
      </c>
      <c r="G11" s="57"/>
      <c r="H11" s="57"/>
      <c r="I11" s="57"/>
      <c r="J11" s="57"/>
      <c r="K11" s="57"/>
      <c r="L11" s="57"/>
      <c r="M11" s="57"/>
      <c r="N11" s="57"/>
      <c r="O11" s="57"/>
      <c r="P11" s="57"/>
      <c r="Q11" s="57"/>
      <c r="R11" s="57"/>
      <c r="S11" s="57"/>
      <c r="T11" s="57"/>
      <c r="U11" s="57"/>
      <c r="V11" s="57"/>
      <c r="W11" s="57"/>
      <c r="X11" s="57"/>
      <c r="Y11" s="86" t="str">
        <f t="shared" ref="Y11:Y39" si="1">IF(AND(A11="",COUNTA(B11:E11,G11:W11)&lt;1),"",IF(OR(COUNTA(B11:E11)&lt;3,COUNTA(G11:W11)&lt;1),"ERROR","OKAY"))</f>
        <v/>
      </c>
      <c r="Z11" s="86"/>
      <c r="AA11" s="86">
        <f t="shared" si="0"/>
        <v>0</v>
      </c>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c r="FO11" s="54"/>
      <c r="FP11" s="54"/>
      <c r="FQ11" s="54"/>
      <c r="FR11" s="54"/>
      <c r="FS11" s="54"/>
      <c r="FT11" s="54"/>
      <c r="FU11" s="54"/>
      <c r="FV11" s="54"/>
      <c r="FW11" s="54"/>
      <c r="FX11" s="54"/>
      <c r="FY11" s="54"/>
      <c r="FZ11" s="54"/>
      <c r="GA11" s="54"/>
      <c r="GB11" s="54"/>
      <c r="GC11" s="54"/>
      <c r="GD11" s="54"/>
      <c r="GE11" s="54"/>
      <c r="GF11" s="54"/>
      <c r="GG11" s="54"/>
      <c r="GH11" s="54"/>
      <c r="GI11" s="54"/>
      <c r="GJ11" s="54"/>
      <c r="GK11" s="54"/>
      <c r="GL11" s="54"/>
      <c r="GM11" s="54"/>
      <c r="GN11" s="54"/>
      <c r="GO11" s="54"/>
      <c r="GP11" s="54"/>
      <c r="GQ11" s="54"/>
      <c r="GR11" s="54"/>
      <c r="GS11" s="54"/>
      <c r="GT11" s="54"/>
      <c r="GU11" s="54"/>
      <c r="GV11" s="54"/>
      <c r="GW11" s="54"/>
      <c r="GX11" s="54"/>
      <c r="GY11" s="54"/>
      <c r="GZ11" s="54"/>
      <c r="HA11" s="54"/>
      <c r="HB11" s="54"/>
      <c r="HC11" s="54"/>
      <c r="HD11" s="54"/>
      <c r="HE11" s="54"/>
      <c r="HF11" s="54"/>
      <c r="HG11" s="54"/>
      <c r="HH11" s="54"/>
      <c r="HI11" s="54"/>
      <c r="HJ11" s="54"/>
      <c r="HK11" s="54"/>
      <c r="HL11" s="54"/>
      <c r="HM11" s="54"/>
      <c r="HN11" s="54"/>
      <c r="HO11" s="54"/>
      <c r="HP11" s="54"/>
      <c r="HQ11" s="54"/>
      <c r="HR11" s="54"/>
      <c r="HS11" s="54"/>
      <c r="HT11" s="54"/>
      <c r="HU11" s="54"/>
      <c r="HV11" s="54"/>
      <c r="HW11" s="54"/>
      <c r="HX11" s="54"/>
      <c r="HY11" s="54"/>
      <c r="HZ11" s="54"/>
      <c r="IA11" s="54"/>
      <c r="IB11" s="54"/>
      <c r="IC11" s="54"/>
      <c r="ID11" s="54"/>
      <c r="IE11" s="54"/>
      <c r="IF11" s="54"/>
      <c r="IG11" s="54"/>
      <c r="IH11" s="54"/>
    </row>
    <row r="12" spans="1:248" ht="18" customHeight="1" x14ac:dyDescent="0.25">
      <c r="A12" s="68" t="str">
        <f>IF(Y8&gt;2,3,IF(ISBLANK(B12)=FALSE(),COUNT(A$10:A11)+1,""))</f>
        <v/>
      </c>
      <c r="B12" s="70"/>
      <c r="C12" s="71"/>
      <c r="D12" s="87"/>
      <c r="E12" s="135"/>
      <c r="F12" s="88" t="str">
        <f>IF(ISBLANK(E12)=FALSE(),DATEDIF(E12,Intern_Wettkampfdaten!$B$3,"Y"),"")</f>
        <v/>
      </c>
      <c r="G12" s="57"/>
      <c r="H12" s="57"/>
      <c r="I12" s="57"/>
      <c r="J12" s="57"/>
      <c r="K12" s="57"/>
      <c r="L12" s="57"/>
      <c r="M12" s="57"/>
      <c r="N12" s="57"/>
      <c r="O12" s="57"/>
      <c r="P12" s="57"/>
      <c r="Q12" s="57"/>
      <c r="R12" s="57"/>
      <c r="S12" s="57"/>
      <c r="T12" s="57"/>
      <c r="U12" s="57"/>
      <c r="V12" s="57"/>
      <c r="W12" s="57"/>
      <c r="X12" s="57"/>
      <c r="Y12" s="86" t="str">
        <f t="shared" si="1"/>
        <v/>
      </c>
      <c r="Z12" s="86"/>
      <c r="AA12" s="86">
        <f t="shared" si="0"/>
        <v>0</v>
      </c>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c r="FN12" s="54"/>
      <c r="FO12" s="54"/>
      <c r="FP12" s="54"/>
      <c r="FQ12" s="54"/>
      <c r="FR12" s="54"/>
      <c r="FS12" s="54"/>
      <c r="FT12" s="54"/>
      <c r="FU12" s="54"/>
      <c r="FV12" s="54"/>
      <c r="FW12" s="54"/>
      <c r="FX12" s="54"/>
      <c r="FY12" s="54"/>
      <c r="FZ12" s="54"/>
      <c r="GA12" s="54"/>
      <c r="GB12" s="54"/>
      <c r="GC12" s="54"/>
      <c r="GD12" s="54"/>
      <c r="GE12" s="54"/>
      <c r="GF12" s="54"/>
      <c r="GG12" s="54"/>
      <c r="GH12" s="54"/>
      <c r="GI12" s="54"/>
      <c r="GJ12" s="54"/>
      <c r="GK12" s="54"/>
      <c r="GL12" s="54"/>
      <c r="GM12" s="54"/>
      <c r="GN12" s="54"/>
      <c r="GO12" s="54"/>
      <c r="GP12" s="54"/>
      <c r="GQ12" s="54"/>
      <c r="GR12" s="54"/>
      <c r="GS12" s="54"/>
      <c r="GT12" s="54"/>
      <c r="GU12" s="54"/>
      <c r="GV12" s="54"/>
      <c r="GW12" s="54"/>
      <c r="GX12" s="54"/>
      <c r="GY12" s="54"/>
      <c r="GZ12" s="54"/>
      <c r="HA12" s="54"/>
      <c r="HB12" s="54"/>
      <c r="HC12" s="54"/>
      <c r="HD12" s="54"/>
      <c r="HE12" s="54"/>
      <c r="HF12" s="54"/>
      <c r="HG12" s="54"/>
      <c r="HH12" s="54"/>
      <c r="HI12" s="54"/>
      <c r="HJ12" s="54"/>
      <c r="HK12" s="54"/>
      <c r="HL12" s="54"/>
      <c r="HM12" s="54"/>
      <c r="HN12" s="54"/>
      <c r="HO12" s="54"/>
      <c r="HP12" s="54"/>
      <c r="HQ12" s="54"/>
      <c r="HR12" s="54"/>
      <c r="HS12" s="54"/>
      <c r="HT12" s="54"/>
      <c r="HU12" s="54"/>
      <c r="HV12" s="54"/>
      <c r="HW12" s="54"/>
      <c r="HX12" s="54"/>
      <c r="HY12" s="54"/>
      <c r="HZ12" s="54"/>
      <c r="IA12" s="54"/>
      <c r="IB12" s="54"/>
      <c r="IC12" s="54"/>
      <c r="ID12" s="54"/>
      <c r="IE12" s="54"/>
      <c r="IF12" s="54"/>
      <c r="IG12" s="54"/>
      <c r="IH12" s="54"/>
    </row>
    <row r="13" spans="1:248" ht="18" customHeight="1" x14ac:dyDescent="0.25">
      <c r="A13" s="68" t="str">
        <f>IF(Y8&gt;3,4,IF(ISBLANK(B13)=FALSE(),COUNT(A$10:A12)+1,""))</f>
        <v/>
      </c>
      <c r="B13" s="70"/>
      <c r="C13" s="71"/>
      <c r="D13" s="87"/>
      <c r="E13" s="135"/>
      <c r="F13" s="88" t="str">
        <f>IF(ISBLANK(E13)=FALSE(),DATEDIF(E13,Intern_Wettkampfdaten!$B$3,"Y"),"")</f>
        <v/>
      </c>
      <c r="G13" s="57"/>
      <c r="H13" s="57"/>
      <c r="I13" s="57"/>
      <c r="J13" s="57"/>
      <c r="K13" s="57"/>
      <c r="L13" s="57"/>
      <c r="M13" s="57"/>
      <c r="N13" s="57"/>
      <c r="O13" s="57"/>
      <c r="P13" s="57"/>
      <c r="Q13" s="57"/>
      <c r="R13" s="57"/>
      <c r="S13" s="57"/>
      <c r="T13" s="57"/>
      <c r="U13" s="57"/>
      <c r="V13" s="57"/>
      <c r="W13" s="57"/>
      <c r="X13" s="57"/>
      <c r="Y13" s="86" t="str">
        <f t="shared" si="1"/>
        <v/>
      </c>
      <c r="Z13" s="86"/>
      <c r="AA13" s="86">
        <f t="shared" si="0"/>
        <v>0</v>
      </c>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c r="EJ13" s="54"/>
      <c r="EK13" s="54"/>
      <c r="EL13" s="54"/>
      <c r="EM13" s="54"/>
      <c r="EN13" s="54"/>
      <c r="EO13" s="54"/>
      <c r="EP13" s="54"/>
      <c r="EQ13" s="54"/>
      <c r="ER13" s="54"/>
      <c r="ES13" s="54"/>
      <c r="ET13" s="54"/>
      <c r="EU13" s="54"/>
      <c r="EV13" s="54"/>
      <c r="EW13" s="54"/>
      <c r="EX13" s="54"/>
      <c r="EY13" s="54"/>
      <c r="EZ13" s="54"/>
      <c r="FA13" s="54"/>
      <c r="FB13" s="54"/>
      <c r="FC13" s="54"/>
      <c r="FD13" s="54"/>
      <c r="FE13" s="54"/>
      <c r="FF13" s="54"/>
      <c r="FG13" s="54"/>
      <c r="FH13" s="54"/>
      <c r="FI13" s="54"/>
      <c r="FJ13" s="54"/>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c r="GV13" s="54"/>
      <c r="GW13" s="54"/>
      <c r="GX13" s="54"/>
      <c r="GY13" s="54"/>
      <c r="GZ13" s="54"/>
      <c r="HA13" s="54"/>
      <c r="HB13" s="54"/>
      <c r="HC13" s="54"/>
      <c r="HD13" s="54"/>
      <c r="HE13" s="54"/>
      <c r="HF13" s="54"/>
      <c r="HG13" s="54"/>
      <c r="HH13" s="54"/>
      <c r="HI13" s="54"/>
      <c r="HJ13" s="54"/>
      <c r="HK13" s="54"/>
      <c r="HL13" s="54"/>
      <c r="HM13" s="54"/>
      <c r="HN13" s="54"/>
      <c r="HO13" s="54"/>
      <c r="HP13" s="54"/>
      <c r="HQ13" s="54"/>
      <c r="HR13" s="54"/>
      <c r="HS13" s="54"/>
      <c r="HT13" s="54"/>
      <c r="HU13" s="54"/>
      <c r="HV13" s="54"/>
      <c r="HW13" s="54"/>
      <c r="HX13" s="54"/>
      <c r="HY13" s="54"/>
      <c r="HZ13" s="54"/>
      <c r="IA13" s="54"/>
      <c r="IB13" s="54"/>
      <c r="IC13" s="54"/>
      <c r="ID13" s="54"/>
      <c r="IE13" s="54"/>
      <c r="IF13" s="54"/>
      <c r="IG13" s="54"/>
      <c r="IH13" s="54"/>
    </row>
    <row r="14" spans="1:248" ht="18" customHeight="1" x14ac:dyDescent="0.25">
      <c r="A14" s="68" t="str">
        <f>IF(Y8&gt;4,5,IF(ISBLANK(B14)=FALSE(),COUNT(A$10:A13)+1,""))</f>
        <v/>
      </c>
      <c r="B14" s="70"/>
      <c r="C14" s="71"/>
      <c r="D14" s="87"/>
      <c r="E14" s="135"/>
      <c r="F14" s="88" t="str">
        <f>IF(ISBLANK(E14)=FALSE(),DATEDIF(E14,Intern_Wettkampfdaten!$B$3,"Y"),"")</f>
        <v/>
      </c>
      <c r="G14" s="57"/>
      <c r="H14" s="57"/>
      <c r="I14" s="57"/>
      <c r="J14" s="57"/>
      <c r="K14" s="57"/>
      <c r="L14" s="57"/>
      <c r="M14" s="57"/>
      <c r="N14" s="57"/>
      <c r="O14" s="57"/>
      <c r="P14" s="57"/>
      <c r="Q14" s="57"/>
      <c r="R14" s="57"/>
      <c r="S14" s="57"/>
      <c r="T14" s="57"/>
      <c r="U14" s="57"/>
      <c r="V14" s="57"/>
      <c r="W14" s="57"/>
      <c r="X14" s="57"/>
      <c r="Y14" s="86" t="str">
        <f t="shared" si="1"/>
        <v/>
      </c>
      <c r="Z14" s="86"/>
      <c r="AA14" s="86">
        <f t="shared" si="0"/>
        <v>0</v>
      </c>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row>
    <row r="15" spans="1:248" ht="18" customHeight="1" x14ac:dyDescent="0.25">
      <c r="A15" s="68" t="str">
        <f>IF(ISBLANK(B15)=FALSE(),COUNT(A$10:A14)+1,"")</f>
        <v/>
      </c>
      <c r="B15" s="70"/>
      <c r="C15" s="71"/>
      <c r="D15" s="87"/>
      <c r="E15" s="135"/>
      <c r="F15" s="88" t="str">
        <f>IF(ISBLANK(E15)=FALSE(),DATEDIF(E15,Intern_Wettkampfdaten!$B$3,"Y"),"")</f>
        <v/>
      </c>
      <c r="G15" s="57"/>
      <c r="H15" s="57"/>
      <c r="I15" s="57"/>
      <c r="J15" s="57"/>
      <c r="K15" s="57"/>
      <c r="L15" s="57"/>
      <c r="M15" s="57"/>
      <c r="N15" s="57"/>
      <c r="O15" s="57"/>
      <c r="P15" s="57"/>
      <c r="Q15" s="57"/>
      <c r="R15" s="57"/>
      <c r="S15" s="57"/>
      <c r="T15" s="57"/>
      <c r="U15" s="57"/>
      <c r="V15" s="57"/>
      <c r="W15" s="57"/>
      <c r="X15" s="57"/>
      <c r="Y15" s="86" t="str">
        <f t="shared" si="1"/>
        <v/>
      </c>
      <c r="Z15" s="86"/>
      <c r="AA15" s="86">
        <f t="shared" si="0"/>
        <v>0</v>
      </c>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row>
    <row r="16" spans="1:248" ht="18" customHeight="1" x14ac:dyDescent="0.25">
      <c r="A16" s="68" t="str">
        <f>IF(ISBLANK(B16)=FALSE(),COUNT(A$10:A15)+1,"")</f>
        <v/>
      </c>
      <c r="B16" s="70"/>
      <c r="C16" s="71"/>
      <c r="D16" s="87"/>
      <c r="E16" s="135"/>
      <c r="F16" s="88" t="str">
        <f>IF(ISBLANK(E16)=FALSE(),DATEDIF(E16,Intern_Wettkampfdaten!$B$3,"Y"),"")</f>
        <v/>
      </c>
      <c r="G16" s="57"/>
      <c r="H16" s="57"/>
      <c r="I16" s="57"/>
      <c r="J16" s="57"/>
      <c r="K16" s="57"/>
      <c r="L16" s="57"/>
      <c r="M16" s="57"/>
      <c r="N16" s="57"/>
      <c r="O16" s="57"/>
      <c r="P16" s="57"/>
      <c r="Q16" s="57"/>
      <c r="R16" s="57"/>
      <c r="S16" s="57"/>
      <c r="T16" s="57"/>
      <c r="U16" s="57"/>
      <c r="V16" s="57"/>
      <c r="W16" s="57"/>
      <c r="X16" s="57"/>
      <c r="Y16" s="86" t="str">
        <f t="shared" si="1"/>
        <v/>
      </c>
      <c r="Z16" s="86"/>
      <c r="AA16" s="86">
        <f t="shared" si="0"/>
        <v>0</v>
      </c>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row>
    <row r="17" spans="1:242" ht="18" customHeight="1" x14ac:dyDescent="0.25">
      <c r="A17" s="68" t="str">
        <f>IF(ISBLANK(B17)=FALSE(),COUNT(A$10:A16)+1,"")</f>
        <v/>
      </c>
      <c r="B17" s="70"/>
      <c r="C17" s="71"/>
      <c r="D17" s="87"/>
      <c r="E17" s="135"/>
      <c r="F17" s="88" t="str">
        <f>IF(ISBLANK(E17)=FALSE(),DATEDIF(E17,Intern_Wettkampfdaten!$B$3,"Y"),"")</f>
        <v/>
      </c>
      <c r="G17" s="57"/>
      <c r="H17" s="57"/>
      <c r="I17" s="57"/>
      <c r="J17" s="57"/>
      <c r="K17" s="57"/>
      <c r="L17" s="57"/>
      <c r="M17" s="57"/>
      <c r="N17" s="57"/>
      <c r="O17" s="57"/>
      <c r="P17" s="57"/>
      <c r="Q17" s="57"/>
      <c r="R17" s="57"/>
      <c r="S17" s="57"/>
      <c r="T17" s="57"/>
      <c r="U17" s="57"/>
      <c r="V17" s="57"/>
      <c r="W17" s="57"/>
      <c r="X17" s="57"/>
      <c r="Y17" s="86" t="str">
        <f t="shared" si="1"/>
        <v/>
      </c>
      <c r="Z17" s="86"/>
      <c r="AA17" s="86">
        <f t="shared" si="0"/>
        <v>0</v>
      </c>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row>
    <row r="18" spans="1:242" ht="18" customHeight="1" x14ac:dyDescent="0.25">
      <c r="A18" s="68" t="str">
        <f>IF(ISBLANK(B18)=FALSE(),COUNT(A$10:A17)+1,"")</f>
        <v/>
      </c>
      <c r="B18" s="70"/>
      <c r="C18" s="71"/>
      <c r="D18" s="87"/>
      <c r="E18" s="135"/>
      <c r="F18" s="88" t="str">
        <f>IF(ISBLANK(E18)=FALSE(),DATEDIF(E18,Intern_Wettkampfdaten!$B$3,"Y"),"")</f>
        <v/>
      </c>
      <c r="G18" s="57"/>
      <c r="H18" s="57"/>
      <c r="I18" s="57"/>
      <c r="J18" s="57"/>
      <c r="K18" s="57"/>
      <c r="L18" s="57"/>
      <c r="M18" s="57"/>
      <c r="N18" s="57"/>
      <c r="O18" s="57"/>
      <c r="P18" s="57"/>
      <c r="Q18" s="57"/>
      <c r="R18" s="57"/>
      <c r="S18" s="57"/>
      <c r="T18" s="57"/>
      <c r="U18" s="57"/>
      <c r="V18" s="57"/>
      <c r="W18" s="57"/>
      <c r="X18" s="57"/>
      <c r="Y18" s="86" t="str">
        <f t="shared" si="1"/>
        <v/>
      </c>
      <c r="Z18" s="86"/>
      <c r="AA18" s="86">
        <f t="shared" si="0"/>
        <v>0</v>
      </c>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row>
    <row r="19" spans="1:242" ht="18" customHeight="1" x14ac:dyDescent="0.25">
      <c r="A19" s="68" t="str">
        <f>IF(ISBLANK(B19)=FALSE(),COUNT(A$10:A18)+1,"")</f>
        <v/>
      </c>
      <c r="B19" s="70"/>
      <c r="C19" s="71"/>
      <c r="D19" s="87"/>
      <c r="E19" s="135"/>
      <c r="F19" s="88" t="str">
        <f>IF(ISBLANK(E19)=FALSE(),DATEDIF(E19,Intern_Wettkampfdaten!$B$3,"Y"),"")</f>
        <v/>
      </c>
      <c r="G19" s="57"/>
      <c r="H19" s="57"/>
      <c r="I19" s="57"/>
      <c r="J19" s="57"/>
      <c r="K19" s="57"/>
      <c r="L19" s="57"/>
      <c r="M19" s="57"/>
      <c r="N19" s="57"/>
      <c r="O19" s="57"/>
      <c r="P19" s="57"/>
      <c r="Q19" s="57"/>
      <c r="R19" s="57"/>
      <c r="S19" s="57"/>
      <c r="T19" s="57"/>
      <c r="U19" s="57"/>
      <c r="V19" s="57"/>
      <c r="W19" s="57"/>
      <c r="X19" s="57"/>
      <c r="Y19" s="86" t="str">
        <f t="shared" si="1"/>
        <v/>
      </c>
      <c r="Z19" s="86"/>
      <c r="AA19" s="86">
        <f t="shared" si="0"/>
        <v>0</v>
      </c>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c r="IG19" s="54"/>
      <c r="IH19" s="54"/>
    </row>
    <row r="20" spans="1:242" ht="18" customHeight="1" x14ac:dyDescent="0.25">
      <c r="A20" s="68" t="str">
        <f>IF(ISBLANK(B20)=FALSE(),COUNT(A$10:A19)+1,"")</f>
        <v/>
      </c>
      <c r="B20" s="70"/>
      <c r="C20" s="70"/>
      <c r="D20" s="56"/>
      <c r="E20" s="135"/>
      <c r="F20" s="88" t="str">
        <f>IF(ISBLANK(E20)=FALSE(),DATEDIF(E20,Intern_Wettkampfdaten!$B$3,"Y"),"")</f>
        <v/>
      </c>
      <c r="G20" s="57"/>
      <c r="H20" s="57"/>
      <c r="I20" s="57"/>
      <c r="J20" s="57"/>
      <c r="K20" s="57"/>
      <c r="L20" s="57"/>
      <c r="M20" s="57"/>
      <c r="N20" s="57"/>
      <c r="O20" s="57"/>
      <c r="P20" s="57"/>
      <c r="Q20" s="57"/>
      <c r="R20" s="57"/>
      <c r="S20" s="57"/>
      <c r="T20" s="57"/>
      <c r="U20" s="57"/>
      <c r="V20" s="57"/>
      <c r="W20" s="57"/>
      <c r="X20" s="57"/>
      <c r="Y20" s="86" t="str">
        <f t="shared" si="1"/>
        <v/>
      </c>
      <c r="Z20" s="86"/>
      <c r="AA20" s="86">
        <f t="shared" si="0"/>
        <v>0</v>
      </c>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c r="ID20" s="54"/>
      <c r="IE20" s="54"/>
      <c r="IF20" s="54"/>
      <c r="IG20" s="54"/>
      <c r="IH20" s="54"/>
    </row>
    <row r="21" spans="1:242" ht="18" customHeight="1" x14ac:dyDescent="0.25">
      <c r="A21" s="68" t="str">
        <f>IF(ISBLANK(B21)=FALSE(),COUNT(A$10:A20)+1,"")</f>
        <v/>
      </c>
      <c r="B21" s="70"/>
      <c r="C21" s="70"/>
      <c r="D21" s="56"/>
      <c r="E21" s="135"/>
      <c r="F21" s="88" t="str">
        <f>IF(ISBLANK(E21)=FALSE(),DATEDIF(E21,Intern_Wettkampfdaten!$B$3,"Y"),"")</f>
        <v/>
      </c>
      <c r="G21" s="57"/>
      <c r="H21" s="57"/>
      <c r="I21" s="57"/>
      <c r="J21" s="57"/>
      <c r="K21" s="57"/>
      <c r="L21" s="57"/>
      <c r="M21" s="57"/>
      <c r="N21" s="57"/>
      <c r="O21" s="57"/>
      <c r="P21" s="57"/>
      <c r="Q21" s="57"/>
      <c r="R21" s="57"/>
      <c r="S21" s="57"/>
      <c r="T21" s="57"/>
      <c r="U21" s="57"/>
      <c r="V21" s="57"/>
      <c r="W21" s="57"/>
      <c r="X21" s="57"/>
      <c r="Y21" s="86" t="str">
        <f t="shared" si="1"/>
        <v/>
      </c>
      <c r="Z21" s="86"/>
      <c r="AA21" s="86">
        <f t="shared" si="0"/>
        <v>0</v>
      </c>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c r="ID21" s="54"/>
      <c r="IE21" s="54"/>
      <c r="IF21" s="54"/>
      <c r="IG21" s="54"/>
      <c r="IH21" s="54"/>
    </row>
    <row r="22" spans="1:242" ht="18" customHeight="1" x14ac:dyDescent="0.25">
      <c r="A22" s="68" t="str">
        <f>IF(ISBLANK(B22)=FALSE(),COUNT(A$10:A21)+1,"")</f>
        <v/>
      </c>
      <c r="B22" s="70"/>
      <c r="C22" s="70"/>
      <c r="D22" s="56"/>
      <c r="E22" s="135"/>
      <c r="F22" s="88" t="str">
        <f>IF(ISBLANK(E22)=FALSE(),DATEDIF(E22,Intern_Wettkampfdaten!$B$3,"Y"),"")</f>
        <v/>
      </c>
      <c r="G22" s="57"/>
      <c r="H22" s="57"/>
      <c r="I22" s="57"/>
      <c r="J22" s="57"/>
      <c r="K22" s="57"/>
      <c r="L22" s="57"/>
      <c r="M22" s="57"/>
      <c r="N22" s="57"/>
      <c r="O22" s="57"/>
      <c r="P22" s="57"/>
      <c r="Q22" s="57"/>
      <c r="R22" s="57"/>
      <c r="S22" s="57"/>
      <c r="T22" s="57"/>
      <c r="U22" s="57"/>
      <c r="V22" s="57"/>
      <c r="W22" s="57"/>
      <c r="X22" s="57"/>
      <c r="Y22" s="86" t="str">
        <f t="shared" si="1"/>
        <v/>
      </c>
      <c r="Z22" s="86"/>
      <c r="AA22" s="86">
        <f t="shared" si="0"/>
        <v>0</v>
      </c>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row>
    <row r="23" spans="1:242" ht="18" customHeight="1" x14ac:dyDescent="0.25">
      <c r="A23" s="68" t="str">
        <f>IF(ISBLANK(B23)=FALSE(),COUNT(A$10:A22)+1,"")</f>
        <v/>
      </c>
      <c r="B23" s="70"/>
      <c r="C23" s="70"/>
      <c r="D23" s="56"/>
      <c r="E23" s="135"/>
      <c r="F23" s="88" t="str">
        <f>IF(ISBLANK(E23)=FALSE(),DATEDIF(E23,Intern_Wettkampfdaten!$B$3,"Y"),"")</f>
        <v/>
      </c>
      <c r="G23" s="57"/>
      <c r="H23" s="57"/>
      <c r="I23" s="57"/>
      <c r="J23" s="57"/>
      <c r="K23" s="57"/>
      <c r="L23" s="57"/>
      <c r="M23" s="57"/>
      <c r="N23" s="57"/>
      <c r="O23" s="57"/>
      <c r="P23" s="57"/>
      <c r="Q23" s="57"/>
      <c r="R23" s="57"/>
      <c r="S23" s="57"/>
      <c r="T23" s="57"/>
      <c r="U23" s="57"/>
      <c r="V23" s="57"/>
      <c r="W23" s="57"/>
      <c r="X23" s="57"/>
      <c r="Y23" s="86" t="str">
        <f t="shared" si="1"/>
        <v/>
      </c>
      <c r="Z23" s="86"/>
      <c r="AA23" s="86">
        <f t="shared" si="0"/>
        <v>0</v>
      </c>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c r="IH23" s="54"/>
    </row>
    <row r="24" spans="1:242" ht="18" customHeight="1" x14ac:dyDescent="0.25">
      <c r="A24" s="68" t="str">
        <f>IF(ISBLANK(B24)=FALSE(),COUNT(A$10:A23)+1,"")</f>
        <v/>
      </c>
      <c r="B24" s="70"/>
      <c r="C24" s="70"/>
      <c r="D24" s="56"/>
      <c r="E24" s="135"/>
      <c r="F24" s="88" t="str">
        <f>IF(ISBLANK(E24)=FALSE(),DATEDIF(E24,Intern_Wettkampfdaten!$B$3,"Y"),"")</f>
        <v/>
      </c>
      <c r="G24" s="57"/>
      <c r="H24" s="57"/>
      <c r="I24" s="57"/>
      <c r="J24" s="57"/>
      <c r="K24" s="57"/>
      <c r="L24" s="57"/>
      <c r="M24" s="57"/>
      <c r="N24" s="57"/>
      <c r="O24" s="57"/>
      <c r="P24" s="57"/>
      <c r="Q24" s="57"/>
      <c r="R24" s="57"/>
      <c r="S24" s="57"/>
      <c r="T24" s="57"/>
      <c r="U24" s="57"/>
      <c r="V24" s="57"/>
      <c r="W24" s="57"/>
      <c r="X24" s="57"/>
      <c r="Y24" s="86" t="str">
        <f t="shared" si="1"/>
        <v/>
      </c>
      <c r="Z24" s="86"/>
      <c r="AA24" s="86">
        <f t="shared" si="0"/>
        <v>0</v>
      </c>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row>
    <row r="25" spans="1:242" ht="18" customHeight="1" x14ac:dyDescent="0.25">
      <c r="A25" s="68" t="str">
        <f>IF(ISBLANK(B25)=FALSE(),COUNT(A$10:A24)+1,"")</f>
        <v/>
      </c>
      <c r="B25" s="70"/>
      <c r="C25" s="70"/>
      <c r="D25" s="56"/>
      <c r="E25" s="135"/>
      <c r="F25" s="88" t="str">
        <f>IF(ISBLANK(E25)=FALSE(),DATEDIF(E25,Intern_Wettkampfdaten!$B$3,"Y"),"")</f>
        <v/>
      </c>
      <c r="G25" s="57"/>
      <c r="H25" s="57"/>
      <c r="I25" s="57"/>
      <c r="J25" s="57"/>
      <c r="K25" s="57"/>
      <c r="L25" s="57"/>
      <c r="M25" s="57"/>
      <c r="N25" s="57"/>
      <c r="O25" s="57"/>
      <c r="P25" s="57"/>
      <c r="Q25" s="57"/>
      <c r="R25" s="57"/>
      <c r="S25" s="57"/>
      <c r="T25" s="57"/>
      <c r="U25" s="57"/>
      <c r="V25" s="57"/>
      <c r="W25" s="57"/>
      <c r="X25" s="57"/>
      <c r="Y25" s="86" t="str">
        <f t="shared" si="1"/>
        <v/>
      </c>
      <c r="Z25" s="86"/>
      <c r="AA25" s="86">
        <f t="shared" si="0"/>
        <v>0</v>
      </c>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row>
    <row r="26" spans="1:242" ht="18" customHeight="1" x14ac:dyDescent="0.25">
      <c r="A26" s="68" t="str">
        <f>IF(ISBLANK(B26)=FALSE(),COUNT(A$10:A25)+1,"")</f>
        <v/>
      </c>
      <c r="B26" s="70"/>
      <c r="C26" s="70"/>
      <c r="D26" s="56"/>
      <c r="E26" s="135"/>
      <c r="F26" s="88" t="str">
        <f>IF(ISBLANK(E26)=FALSE(),DATEDIF(E26,Intern_Wettkampfdaten!$B$3,"Y"),"")</f>
        <v/>
      </c>
      <c r="G26" s="57"/>
      <c r="H26" s="57"/>
      <c r="I26" s="57"/>
      <c r="J26" s="57"/>
      <c r="K26" s="57"/>
      <c r="L26" s="57"/>
      <c r="M26" s="57"/>
      <c r="N26" s="57"/>
      <c r="O26" s="57"/>
      <c r="P26" s="57"/>
      <c r="Q26" s="57"/>
      <c r="R26" s="57"/>
      <c r="S26" s="57"/>
      <c r="T26" s="57"/>
      <c r="U26" s="57"/>
      <c r="V26" s="57"/>
      <c r="W26" s="57"/>
      <c r="X26" s="57"/>
      <c r="Y26" s="86" t="str">
        <f t="shared" si="1"/>
        <v/>
      </c>
      <c r="Z26" s="86"/>
      <c r="AA26" s="86">
        <f t="shared" si="0"/>
        <v>0</v>
      </c>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row>
    <row r="27" spans="1:242" ht="18" customHeight="1" x14ac:dyDescent="0.25">
      <c r="A27" s="68" t="str">
        <f>IF(ISBLANK(B27)=FALSE(),COUNT(A$10:A26)+1,"")</f>
        <v/>
      </c>
      <c r="B27" s="70"/>
      <c r="C27" s="70"/>
      <c r="D27" s="56"/>
      <c r="E27" s="135"/>
      <c r="F27" s="88" t="str">
        <f>IF(ISBLANK(E27)=FALSE(),DATEDIF(E27,Intern_Wettkampfdaten!$B$3,"Y"),"")</f>
        <v/>
      </c>
      <c r="G27" s="57"/>
      <c r="H27" s="57"/>
      <c r="I27" s="57"/>
      <c r="J27" s="57"/>
      <c r="K27" s="57"/>
      <c r="L27" s="57"/>
      <c r="M27" s="57"/>
      <c r="N27" s="57"/>
      <c r="O27" s="57"/>
      <c r="P27" s="57"/>
      <c r="Q27" s="57"/>
      <c r="R27" s="57"/>
      <c r="S27" s="57"/>
      <c r="T27" s="57"/>
      <c r="U27" s="57"/>
      <c r="V27" s="57"/>
      <c r="W27" s="57"/>
      <c r="X27" s="57"/>
      <c r="Y27" s="86" t="str">
        <f t="shared" si="1"/>
        <v/>
      </c>
      <c r="Z27" s="86"/>
      <c r="AA27" s="86">
        <f t="shared" si="0"/>
        <v>0</v>
      </c>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row>
    <row r="28" spans="1:242" ht="18" customHeight="1" x14ac:dyDescent="0.25">
      <c r="A28" s="68" t="str">
        <f>IF(ISBLANK(B28)=FALSE(),COUNT(A$10:A27)+1,"")</f>
        <v/>
      </c>
      <c r="B28" s="70"/>
      <c r="C28" s="70"/>
      <c r="D28" s="56"/>
      <c r="E28" s="135"/>
      <c r="F28" s="88" t="str">
        <f>IF(ISBLANK(E28)=FALSE(),DATEDIF(E28,Intern_Wettkampfdaten!$B$3,"Y"),"")</f>
        <v/>
      </c>
      <c r="G28" s="57"/>
      <c r="H28" s="57"/>
      <c r="I28" s="57"/>
      <c r="J28" s="57"/>
      <c r="K28" s="57"/>
      <c r="L28" s="57"/>
      <c r="M28" s="57"/>
      <c r="N28" s="57"/>
      <c r="O28" s="57"/>
      <c r="P28" s="57"/>
      <c r="Q28" s="57"/>
      <c r="R28" s="57"/>
      <c r="S28" s="57"/>
      <c r="T28" s="57"/>
      <c r="U28" s="57"/>
      <c r="V28" s="57"/>
      <c r="W28" s="57"/>
      <c r="X28" s="57"/>
      <c r="Y28" s="86" t="str">
        <f t="shared" si="1"/>
        <v/>
      </c>
      <c r="Z28" s="86"/>
      <c r="AA28" s="86">
        <f t="shared" si="0"/>
        <v>0</v>
      </c>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row>
    <row r="29" spans="1:242" ht="18" customHeight="1" x14ac:dyDescent="0.25">
      <c r="A29" s="68" t="str">
        <f>IF(ISBLANK(B29)=FALSE(),COUNT(A$10:A28)+1,"")</f>
        <v/>
      </c>
      <c r="B29" s="70"/>
      <c r="C29" s="71"/>
      <c r="D29" s="87"/>
      <c r="E29" s="135"/>
      <c r="F29" s="88" t="str">
        <f>IF(ISBLANK(E29)=FALSE(),DATEDIF(E29,Intern_Wettkampfdaten!$B$3,"Y"),"")</f>
        <v/>
      </c>
      <c r="G29" s="57"/>
      <c r="H29" s="57"/>
      <c r="I29" s="57"/>
      <c r="J29" s="57"/>
      <c r="K29" s="57"/>
      <c r="L29" s="57"/>
      <c r="M29" s="57"/>
      <c r="N29" s="57"/>
      <c r="O29" s="57"/>
      <c r="P29" s="57"/>
      <c r="Q29" s="57"/>
      <c r="R29" s="57"/>
      <c r="S29" s="57"/>
      <c r="T29" s="57"/>
      <c r="U29" s="57"/>
      <c r="V29" s="57"/>
      <c r="W29" s="57"/>
      <c r="X29" s="57"/>
      <c r="Y29" s="86" t="str">
        <f t="shared" si="1"/>
        <v/>
      </c>
      <c r="Z29" s="86"/>
      <c r="AA29" s="86">
        <f t="shared" si="0"/>
        <v>0</v>
      </c>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row>
    <row r="30" spans="1:242" ht="18" customHeight="1" x14ac:dyDescent="0.25">
      <c r="A30" s="68" t="str">
        <f>IF(ISBLANK(B30)=FALSE(),COUNT(A$10:A29)+1,"")</f>
        <v/>
      </c>
      <c r="B30" s="70"/>
      <c r="C30" s="70"/>
      <c r="D30" s="56"/>
      <c r="E30" s="135"/>
      <c r="F30" s="88" t="str">
        <f>IF(ISBLANK(E30)=FALSE(),DATEDIF(E30,Intern_Wettkampfdaten!$B$3,"Y"),"")</f>
        <v/>
      </c>
      <c r="G30" s="57"/>
      <c r="H30" s="57"/>
      <c r="I30" s="57"/>
      <c r="J30" s="57"/>
      <c r="K30" s="57"/>
      <c r="L30" s="57"/>
      <c r="M30" s="57"/>
      <c r="N30" s="57"/>
      <c r="O30" s="57"/>
      <c r="P30" s="57"/>
      <c r="Q30" s="57"/>
      <c r="R30" s="57"/>
      <c r="S30" s="57"/>
      <c r="T30" s="57"/>
      <c r="U30" s="57"/>
      <c r="V30" s="57"/>
      <c r="W30" s="57"/>
      <c r="X30" s="57"/>
      <c r="Y30" s="86" t="str">
        <f t="shared" si="1"/>
        <v/>
      </c>
      <c r="Z30" s="86"/>
      <c r="AA30" s="86">
        <f t="shared" si="0"/>
        <v>0</v>
      </c>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row>
    <row r="31" spans="1:242" ht="18" customHeight="1" x14ac:dyDescent="0.25">
      <c r="A31" s="68" t="str">
        <f>IF(ISBLANK(B31)=FALSE(),COUNT(A$10:A30)+1,"")</f>
        <v/>
      </c>
      <c r="B31" s="70"/>
      <c r="C31" s="70"/>
      <c r="D31" s="56"/>
      <c r="E31" s="135"/>
      <c r="F31" s="88" t="str">
        <f>IF(ISBLANK(E31)=FALSE(),DATEDIF(E31,Intern_Wettkampfdaten!$B$3,"Y"),"")</f>
        <v/>
      </c>
      <c r="G31" s="57"/>
      <c r="H31" s="57"/>
      <c r="I31" s="57"/>
      <c r="J31" s="57"/>
      <c r="K31" s="57"/>
      <c r="L31" s="57"/>
      <c r="M31" s="57"/>
      <c r="N31" s="57"/>
      <c r="O31" s="57"/>
      <c r="P31" s="57"/>
      <c r="Q31" s="57"/>
      <c r="R31" s="57"/>
      <c r="S31" s="57"/>
      <c r="T31" s="57"/>
      <c r="U31" s="57"/>
      <c r="V31" s="57"/>
      <c r="W31" s="57"/>
      <c r="X31" s="57"/>
      <c r="Y31" s="86" t="str">
        <f t="shared" si="1"/>
        <v/>
      </c>
      <c r="Z31" s="86"/>
      <c r="AA31" s="86">
        <f t="shared" si="0"/>
        <v>0</v>
      </c>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c r="IG31" s="54"/>
      <c r="IH31" s="54"/>
    </row>
    <row r="32" spans="1:242" ht="18" customHeight="1" x14ac:dyDescent="0.25">
      <c r="A32" s="68" t="str">
        <f>IF(ISBLANK(B32)=FALSE(),COUNT(A$10:A31)+1,"")</f>
        <v/>
      </c>
      <c r="B32" s="70"/>
      <c r="C32" s="70"/>
      <c r="D32" s="56"/>
      <c r="E32" s="135"/>
      <c r="F32" s="88" t="str">
        <f>IF(ISBLANK(E32)=FALSE(),DATEDIF(E32,Intern_Wettkampfdaten!$B$3,"Y"),"")</f>
        <v/>
      </c>
      <c r="G32" s="57"/>
      <c r="H32" s="57"/>
      <c r="I32" s="57"/>
      <c r="J32" s="57"/>
      <c r="K32" s="57"/>
      <c r="L32" s="57"/>
      <c r="M32" s="57"/>
      <c r="N32" s="57"/>
      <c r="O32" s="57"/>
      <c r="P32" s="57"/>
      <c r="Q32" s="57"/>
      <c r="R32" s="57"/>
      <c r="S32" s="57"/>
      <c r="T32" s="57"/>
      <c r="U32" s="57"/>
      <c r="V32" s="57"/>
      <c r="W32" s="57"/>
      <c r="X32" s="57"/>
      <c r="Y32" s="86" t="str">
        <f t="shared" si="1"/>
        <v/>
      </c>
      <c r="Z32" s="86"/>
      <c r="AA32" s="86">
        <f t="shared" si="0"/>
        <v>0</v>
      </c>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54"/>
      <c r="ID32" s="54"/>
      <c r="IE32" s="54"/>
      <c r="IF32" s="54"/>
      <c r="IG32" s="54"/>
      <c r="IH32" s="54"/>
    </row>
    <row r="33" spans="1:248" ht="18" customHeight="1" x14ac:dyDescent="0.25">
      <c r="A33" s="68" t="str">
        <f>IF(ISBLANK(B33)=FALSE(),COUNT(A$10:A32)+1,"")</f>
        <v/>
      </c>
      <c r="B33" s="70"/>
      <c r="C33" s="70"/>
      <c r="D33" s="56"/>
      <c r="E33" s="135"/>
      <c r="F33" s="88" t="str">
        <f>IF(ISBLANK(E33)=FALSE(),DATEDIF(E33,Intern_Wettkampfdaten!$B$3,"Y"),"")</f>
        <v/>
      </c>
      <c r="G33" s="57"/>
      <c r="H33" s="57"/>
      <c r="I33" s="57"/>
      <c r="J33" s="57"/>
      <c r="K33" s="57"/>
      <c r="L33" s="57"/>
      <c r="M33" s="57"/>
      <c r="N33" s="57"/>
      <c r="O33" s="57"/>
      <c r="P33" s="57"/>
      <c r="Q33" s="57"/>
      <c r="R33" s="57"/>
      <c r="S33" s="57"/>
      <c r="T33" s="57"/>
      <c r="U33" s="57"/>
      <c r="V33" s="57"/>
      <c r="W33" s="57"/>
      <c r="X33" s="57"/>
      <c r="Y33" s="86" t="str">
        <f t="shared" si="1"/>
        <v/>
      </c>
      <c r="Z33" s="86"/>
      <c r="AA33" s="86">
        <f t="shared" si="0"/>
        <v>0</v>
      </c>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4"/>
      <c r="GC33" s="54"/>
      <c r="GD33" s="54"/>
      <c r="GE33" s="54"/>
      <c r="GF33" s="54"/>
      <c r="GG33" s="54"/>
      <c r="GH33" s="54"/>
      <c r="GI33" s="54"/>
      <c r="GJ33" s="54"/>
      <c r="GK33" s="54"/>
      <c r="GL33" s="54"/>
      <c r="GM33" s="54"/>
      <c r="GN33" s="54"/>
      <c r="GO33" s="54"/>
      <c r="GP33" s="54"/>
      <c r="GQ33" s="54"/>
      <c r="GR33" s="54"/>
      <c r="GS33" s="54"/>
      <c r="GT33" s="54"/>
      <c r="GU33" s="54"/>
      <c r="GV33" s="54"/>
      <c r="GW33" s="54"/>
      <c r="GX33" s="54"/>
      <c r="GY33" s="54"/>
      <c r="GZ33" s="54"/>
      <c r="HA33" s="54"/>
      <c r="HB33" s="54"/>
      <c r="HC33" s="54"/>
      <c r="HD33" s="54"/>
      <c r="HE33" s="54"/>
      <c r="HF33" s="54"/>
      <c r="HG33" s="54"/>
      <c r="HH33" s="54"/>
      <c r="HI33" s="54"/>
      <c r="HJ33" s="54"/>
      <c r="HK33" s="54"/>
      <c r="HL33" s="54"/>
      <c r="HM33" s="54"/>
      <c r="HN33" s="54"/>
      <c r="HO33" s="54"/>
      <c r="HP33" s="54"/>
      <c r="HQ33" s="54"/>
      <c r="HR33" s="54"/>
      <c r="HS33" s="54"/>
      <c r="HT33" s="54"/>
      <c r="HU33" s="54"/>
      <c r="HV33" s="54"/>
      <c r="HW33" s="54"/>
      <c r="HX33" s="54"/>
      <c r="HY33" s="54"/>
      <c r="HZ33" s="54"/>
      <c r="IA33" s="54"/>
      <c r="IB33" s="54"/>
      <c r="IC33" s="54"/>
      <c r="ID33" s="54"/>
      <c r="IE33" s="54"/>
      <c r="IF33" s="54"/>
      <c r="IG33" s="54"/>
      <c r="IH33" s="54"/>
    </row>
    <row r="34" spans="1:248" ht="18" customHeight="1" x14ac:dyDescent="0.25">
      <c r="A34" s="68" t="str">
        <f>IF(ISBLANK(B34)=FALSE(),COUNT(A$10:A33)+1,"")</f>
        <v/>
      </c>
      <c r="B34" s="70"/>
      <c r="C34" s="70"/>
      <c r="D34" s="56"/>
      <c r="E34" s="135"/>
      <c r="F34" s="88" t="str">
        <f>IF(ISBLANK(E34)=FALSE(),DATEDIF(E34,Intern_Wettkampfdaten!$B$3,"Y"),"")</f>
        <v/>
      </c>
      <c r="G34" s="57"/>
      <c r="H34" s="57"/>
      <c r="I34" s="57"/>
      <c r="J34" s="57"/>
      <c r="K34" s="57"/>
      <c r="L34" s="57"/>
      <c r="M34" s="57"/>
      <c r="N34" s="57"/>
      <c r="O34" s="57"/>
      <c r="P34" s="57"/>
      <c r="Q34" s="57"/>
      <c r="R34" s="57"/>
      <c r="S34" s="57"/>
      <c r="T34" s="57"/>
      <c r="U34" s="57"/>
      <c r="V34" s="57"/>
      <c r="W34" s="57"/>
      <c r="X34" s="57"/>
      <c r="Y34" s="86" t="str">
        <f t="shared" si="1"/>
        <v/>
      </c>
      <c r="Z34" s="86"/>
      <c r="AA34" s="86">
        <f t="shared" si="0"/>
        <v>0</v>
      </c>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row>
    <row r="35" spans="1:248" ht="18" customHeight="1" x14ac:dyDescent="0.25">
      <c r="A35" s="68" t="str">
        <f>IF(ISBLANK(B35)=FALSE(),COUNT(A$10:A34)+1,"")</f>
        <v/>
      </c>
      <c r="B35" s="70"/>
      <c r="C35" s="70"/>
      <c r="D35" s="56"/>
      <c r="E35" s="135"/>
      <c r="F35" s="88" t="str">
        <f>IF(ISBLANK(E35)=FALSE(),DATEDIF(E35,Intern_Wettkampfdaten!$B$3,"Y"),"")</f>
        <v/>
      </c>
      <c r="G35" s="57"/>
      <c r="H35" s="57"/>
      <c r="I35" s="57"/>
      <c r="J35" s="57"/>
      <c r="K35" s="57"/>
      <c r="L35" s="57"/>
      <c r="M35" s="57"/>
      <c r="N35" s="57"/>
      <c r="O35" s="57"/>
      <c r="P35" s="57"/>
      <c r="Q35" s="57"/>
      <c r="R35" s="57"/>
      <c r="S35" s="57"/>
      <c r="T35" s="57"/>
      <c r="U35" s="57"/>
      <c r="V35" s="57"/>
      <c r="W35" s="57"/>
      <c r="X35" s="57"/>
      <c r="Y35" s="86" t="str">
        <f t="shared" si="1"/>
        <v/>
      </c>
      <c r="Z35" s="86"/>
      <c r="AA35" s="86">
        <f t="shared" si="0"/>
        <v>0</v>
      </c>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c r="EN35" s="54"/>
      <c r="EO35" s="54"/>
      <c r="EP35" s="54"/>
      <c r="EQ35" s="54"/>
      <c r="ER35" s="54"/>
      <c r="ES35" s="54"/>
      <c r="ET35" s="54"/>
      <c r="EU35" s="54"/>
      <c r="EV35" s="54"/>
      <c r="EW35" s="54"/>
      <c r="EX35" s="54"/>
      <c r="EY35" s="54"/>
      <c r="EZ35" s="54"/>
      <c r="FA35" s="54"/>
      <c r="FB35" s="54"/>
      <c r="FC35" s="54"/>
      <c r="FD35" s="54"/>
      <c r="FE35" s="54"/>
      <c r="FF35" s="54"/>
      <c r="FG35" s="54"/>
      <c r="FH35" s="54"/>
      <c r="FI35" s="54"/>
      <c r="FJ35" s="54"/>
      <c r="FK35" s="54"/>
      <c r="FL35" s="54"/>
      <c r="FM35" s="54"/>
      <c r="FN35" s="54"/>
      <c r="FO35" s="54"/>
      <c r="FP35" s="54"/>
      <c r="FQ35" s="54"/>
      <c r="FR35" s="54"/>
      <c r="FS35" s="54"/>
      <c r="FT35" s="54"/>
      <c r="FU35" s="54"/>
      <c r="FV35" s="54"/>
      <c r="FW35" s="54"/>
      <c r="FX35" s="54"/>
      <c r="FY35" s="54"/>
      <c r="FZ35" s="54"/>
      <c r="GA35" s="54"/>
      <c r="GB35" s="54"/>
      <c r="GC35" s="54"/>
      <c r="GD35" s="54"/>
      <c r="GE35" s="54"/>
      <c r="GF35" s="54"/>
      <c r="GG35" s="54"/>
      <c r="GH35" s="54"/>
      <c r="GI35" s="54"/>
      <c r="GJ35" s="54"/>
      <c r="GK35" s="54"/>
      <c r="GL35" s="54"/>
      <c r="GM35" s="54"/>
      <c r="GN35" s="54"/>
      <c r="GO35" s="54"/>
      <c r="GP35" s="54"/>
      <c r="GQ35" s="54"/>
      <c r="GR35" s="54"/>
      <c r="GS35" s="54"/>
      <c r="GT35" s="54"/>
      <c r="GU35" s="54"/>
      <c r="GV35" s="54"/>
      <c r="GW35" s="54"/>
      <c r="GX35" s="54"/>
      <c r="GY35" s="54"/>
      <c r="GZ35" s="54"/>
      <c r="HA35" s="54"/>
      <c r="HB35" s="54"/>
      <c r="HC35" s="54"/>
      <c r="HD35" s="54"/>
      <c r="HE35" s="54"/>
      <c r="HF35" s="54"/>
      <c r="HG35" s="54"/>
      <c r="HH35" s="54"/>
      <c r="HI35" s="54"/>
      <c r="HJ35" s="54"/>
      <c r="HK35" s="54"/>
      <c r="HL35" s="54"/>
      <c r="HM35" s="54"/>
      <c r="HN35" s="54"/>
      <c r="HO35" s="54"/>
      <c r="HP35" s="54"/>
      <c r="HQ35" s="54"/>
      <c r="HR35" s="54"/>
      <c r="HS35" s="54"/>
      <c r="HT35" s="54"/>
      <c r="HU35" s="54"/>
      <c r="HV35" s="54"/>
      <c r="HW35" s="54"/>
      <c r="HX35" s="54"/>
      <c r="HY35" s="54"/>
      <c r="HZ35" s="54"/>
      <c r="IA35" s="54"/>
      <c r="IB35" s="54"/>
      <c r="IC35" s="54"/>
      <c r="ID35" s="54"/>
      <c r="IE35" s="54"/>
      <c r="IF35" s="54"/>
      <c r="IG35" s="54"/>
      <c r="IH35" s="54"/>
    </row>
    <row r="36" spans="1:248" ht="18" customHeight="1" x14ac:dyDescent="0.25">
      <c r="A36" s="68" t="str">
        <f>IF(ISBLANK(B36)=FALSE(),COUNT(A$10:A35)+1,"")</f>
        <v/>
      </c>
      <c r="B36" s="70"/>
      <c r="C36" s="70"/>
      <c r="D36" s="56"/>
      <c r="E36" s="135"/>
      <c r="F36" s="88" t="str">
        <f>IF(ISBLANK(E36)=FALSE(),DATEDIF(E36,Intern_Wettkampfdaten!$B$3,"Y"),"")</f>
        <v/>
      </c>
      <c r="G36" s="57"/>
      <c r="H36" s="57"/>
      <c r="I36" s="57"/>
      <c r="J36" s="57"/>
      <c r="K36" s="57"/>
      <c r="L36" s="57"/>
      <c r="M36" s="57"/>
      <c r="N36" s="57"/>
      <c r="O36" s="57"/>
      <c r="P36" s="57"/>
      <c r="Q36" s="57"/>
      <c r="R36" s="57"/>
      <c r="S36" s="57"/>
      <c r="T36" s="57"/>
      <c r="U36" s="57"/>
      <c r="V36" s="57"/>
      <c r="W36" s="57"/>
      <c r="X36" s="57"/>
      <c r="Y36" s="86" t="str">
        <f t="shared" si="1"/>
        <v/>
      </c>
      <c r="Z36" s="86"/>
      <c r="AA36" s="86">
        <f t="shared" si="0"/>
        <v>0</v>
      </c>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c r="ID36" s="54"/>
      <c r="IE36" s="54"/>
      <c r="IF36" s="54"/>
      <c r="IG36" s="54"/>
      <c r="IH36" s="54"/>
    </row>
    <row r="37" spans="1:248" ht="18" customHeight="1" x14ac:dyDescent="0.25">
      <c r="A37" s="68" t="str">
        <f>IF(ISBLANK(B37)=FALSE(),COUNT(A$10:A36)+1,"")</f>
        <v/>
      </c>
      <c r="B37" s="70"/>
      <c r="C37" s="70"/>
      <c r="D37" s="56"/>
      <c r="E37" s="135"/>
      <c r="F37" s="88" t="str">
        <f>IF(ISBLANK(E37)=FALSE(),DATEDIF(E37,Intern_Wettkampfdaten!$B$3,"Y"),"")</f>
        <v/>
      </c>
      <c r="G37" s="57"/>
      <c r="H37" s="57"/>
      <c r="I37" s="57"/>
      <c r="J37" s="57"/>
      <c r="K37" s="57"/>
      <c r="L37" s="57"/>
      <c r="M37" s="57"/>
      <c r="N37" s="57"/>
      <c r="O37" s="57"/>
      <c r="P37" s="57"/>
      <c r="Q37" s="57"/>
      <c r="R37" s="57"/>
      <c r="S37" s="57"/>
      <c r="T37" s="57"/>
      <c r="U37" s="57"/>
      <c r="V37" s="57"/>
      <c r="W37" s="57"/>
      <c r="X37" s="57"/>
      <c r="Y37" s="86" t="str">
        <f t="shared" si="1"/>
        <v/>
      </c>
      <c r="Z37" s="86"/>
      <c r="AA37" s="86">
        <f t="shared" si="0"/>
        <v>0</v>
      </c>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4"/>
      <c r="GC37" s="54"/>
      <c r="GD37" s="54"/>
      <c r="GE37" s="54"/>
      <c r="GF37" s="54"/>
      <c r="GG37" s="54"/>
      <c r="GH37" s="54"/>
      <c r="GI37" s="54"/>
      <c r="GJ37" s="54"/>
      <c r="GK37" s="54"/>
      <c r="GL37" s="54"/>
      <c r="GM37" s="54"/>
      <c r="GN37" s="54"/>
      <c r="GO37" s="54"/>
      <c r="GP37" s="54"/>
      <c r="GQ37" s="54"/>
      <c r="GR37" s="54"/>
      <c r="GS37" s="54"/>
      <c r="GT37" s="54"/>
      <c r="GU37" s="54"/>
      <c r="GV37" s="54"/>
      <c r="GW37" s="54"/>
      <c r="GX37" s="54"/>
      <c r="GY37" s="54"/>
      <c r="GZ37" s="54"/>
      <c r="HA37" s="54"/>
      <c r="HB37" s="54"/>
      <c r="HC37" s="54"/>
      <c r="HD37" s="54"/>
      <c r="HE37" s="54"/>
      <c r="HF37" s="54"/>
      <c r="HG37" s="54"/>
      <c r="HH37" s="54"/>
      <c r="HI37" s="54"/>
      <c r="HJ37" s="54"/>
      <c r="HK37" s="54"/>
      <c r="HL37" s="54"/>
      <c r="HM37" s="54"/>
      <c r="HN37" s="54"/>
      <c r="HO37" s="54"/>
      <c r="HP37" s="54"/>
      <c r="HQ37" s="54"/>
      <c r="HR37" s="54"/>
      <c r="HS37" s="54"/>
      <c r="HT37" s="54"/>
      <c r="HU37" s="54"/>
      <c r="HV37" s="54"/>
      <c r="HW37" s="54"/>
      <c r="HX37" s="54"/>
      <c r="HY37" s="54"/>
      <c r="HZ37" s="54"/>
      <c r="IA37" s="54"/>
      <c r="IB37" s="54"/>
      <c r="IC37" s="54"/>
      <c r="ID37" s="54"/>
      <c r="IE37" s="54"/>
      <c r="IF37" s="54"/>
      <c r="IG37" s="54"/>
      <c r="IH37" s="54"/>
    </row>
    <row r="38" spans="1:248" ht="18" customHeight="1" x14ac:dyDescent="0.25">
      <c r="A38" s="68" t="str">
        <f>IF(ISBLANK(B38)=FALSE(),COUNT(A$10:A37)+1,"")</f>
        <v/>
      </c>
      <c r="B38" s="70"/>
      <c r="C38" s="70"/>
      <c r="D38" s="56"/>
      <c r="E38" s="135"/>
      <c r="F38" s="88" t="str">
        <f>IF(ISBLANK(E38)=FALSE(),DATEDIF(E38,Intern_Wettkampfdaten!$B$3,"Y"),"")</f>
        <v/>
      </c>
      <c r="G38" s="57"/>
      <c r="H38" s="57"/>
      <c r="I38" s="57"/>
      <c r="J38" s="57"/>
      <c r="K38" s="57"/>
      <c r="L38" s="57"/>
      <c r="M38" s="57"/>
      <c r="N38" s="57"/>
      <c r="O38" s="57"/>
      <c r="P38" s="57"/>
      <c r="Q38" s="57"/>
      <c r="R38" s="57"/>
      <c r="S38" s="57"/>
      <c r="T38" s="57"/>
      <c r="U38" s="57"/>
      <c r="V38" s="57"/>
      <c r="W38" s="57"/>
      <c r="X38" s="57"/>
      <c r="Y38" s="86" t="str">
        <f t="shared" si="1"/>
        <v/>
      </c>
      <c r="Z38" s="86"/>
      <c r="AA38" s="86">
        <f t="shared" si="0"/>
        <v>0</v>
      </c>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row>
    <row r="39" spans="1:248" ht="18" customHeight="1" x14ac:dyDescent="0.25">
      <c r="A39" s="68" t="str">
        <f>IF(ISBLANK(B39)=FALSE(),COUNT(A$10:A38)+1,"")</f>
        <v/>
      </c>
      <c r="B39" s="70"/>
      <c r="C39" s="71"/>
      <c r="D39" s="87"/>
      <c r="E39" s="135"/>
      <c r="F39" s="88" t="str">
        <f>IF(ISBLANK(E39)=FALSE(),DATEDIF(E39,Intern_Wettkampfdaten!$B$3,"Y"),"")</f>
        <v/>
      </c>
      <c r="G39" s="57"/>
      <c r="H39" s="57"/>
      <c r="I39" s="57"/>
      <c r="J39" s="57"/>
      <c r="K39" s="57"/>
      <c r="L39" s="57"/>
      <c r="M39" s="57"/>
      <c r="N39" s="57"/>
      <c r="O39" s="57"/>
      <c r="P39" s="57"/>
      <c r="Q39" s="57"/>
      <c r="R39" s="57"/>
      <c r="S39" s="57"/>
      <c r="T39" s="57"/>
      <c r="U39" s="57"/>
      <c r="V39" s="57"/>
      <c r="W39" s="57"/>
      <c r="X39" s="57"/>
      <c r="Y39" s="86" t="str">
        <f t="shared" si="1"/>
        <v/>
      </c>
      <c r="Z39" s="86"/>
      <c r="AA39" s="86">
        <f t="shared" si="0"/>
        <v>0</v>
      </c>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4"/>
      <c r="GC39" s="54"/>
      <c r="GD39" s="54"/>
      <c r="GE39" s="54"/>
      <c r="GF39" s="54"/>
      <c r="GG39" s="54"/>
      <c r="GH39" s="54"/>
      <c r="GI39" s="54"/>
      <c r="GJ39" s="54"/>
      <c r="GK39" s="54"/>
      <c r="GL39" s="54"/>
      <c r="GM39" s="54"/>
      <c r="GN39" s="54"/>
      <c r="GO39" s="54"/>
      <c r="GP39" s="54"/>
      <c r="GQ39" s="54"/>
      <c r="GR39" s="54"/>
      <c r="GS39" s="54"/>
      <c r="GT39" s="54"/>
      <c r="GU39" s="54"/>
      <c r="GV39" s="54"/>
      <c r="GW39" s="54"/>
      <c r="GX39" s="54"/>
      <c r="GY39" s="54"/>
      <c r="GZ39" s="54"/>
      <c r="HA39" s="54"/>
      <c r="HB39" s="54"/>
      <c r="HC39" s="54"/>
      <c r="HD39" s="54"/>
      <c r="HE39" s="54"/>
      <c r="HF39" s="54"/>
      <c r="HG39" s="54"/>
      <c r="HH39" s="54"/>
      <c r="HI39" s="54"/>
      <c r="HJ39" s="54"/>
      <c r="HK39" s="54"/>
      <c r="HL39" s="54"/>
      <c r="HM39" s="54"/>
      <c r="HN39" s="54"/>
      <c r="HO39" s="54"/>
      <c r="HP39" s="54"/>
      <c r="HQ39" s="54"/>
      <c r="HR39" s="54"/>
      <c r="HS39" s="54"/>
      <c r="HT39" s="54"/>
      <c r="HU39" s="54"/>
      <c r="HV39" s="54"/>
      <c r="HW39" s="54"/>
      <c r="HX39" s="54"/>
      <c r="HY39" s="54"/>
      <c r="HZ39" s="54"/>
      <c r="IA39" s="54"/>
      <c r="IB39" s="54"/>
      <c r="IC39" s="54"/>
      <c r="ID39" s="54"/>
      <c r="IE39" s="54"/>
      <c r="IF39" s="54"/>
      <c r="IG39" s="54"/>
      <c r="IH39" s="54"/>
    </row>
    <row r="40" spans="1:248" s="26" customFormat="1" ht="25.8" x14ac:dyDescent="0.25">
      <c r="A40" s="20"/>
      <c r="B40" s="20"/>
      <c r="C40" s="20"/>
      <c r="D40" s="20"/>
      <c r="E40" s="132"/>
      <c r="F40" s="20"/>
      <c r="G40" s="20"/>
      <c r="H40" s="20"/>
      <c r="I40" s="20"/>
      <c r="J40" s="20"/>
      <c r="K40" s="20"/>
      <c r="L40" s="20"/>
      <c r="M40" s="20"/>
      <c r="N40" s="20"/>
      <c r="O40" s="20"/>
      <c r="P40" s="20"/>
      <c r="Q40" s="20"/>
      <c r="R40" s="20"/>
      <c r="S40" s="20"/>
      <c r="T40" s="20"/>
      <c r="U40" s="20"/>
      <c r="V40" s="20"/>
      <c r="W40" s="20"/>
      <c r="X40" s="20"/>
      <c r="Y40" s="89"/>
      <c r="Z40" s="89"/>
      <c r="AA40" s="89"/>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c r="HM40" s="20"/>
      <c r="HN40" s="20"/>
      <c r="HO40" s="20"/>
      <c r="HP40" s="20"/>
      <c r="HQ40" s="20"/>
      <c r="HR40" s="20"/>
      <c r="HS40" s="20"/>
      <c r="HT40" s="20"/>
      <c r="HU40" s="20"/>
      <c r="HV40" s="20"/>
      <c r="HW40" s="20"/>
      <c r="HX40" s="20"/>
      <c r="HY40" s="20"/>
      <c r="HZ40" s="20"/>
      <c r="IA40" s="20"/>
      <c r="IB40" s="20"/>
      <c r="IC40" s="20"/>
      <c r="ID40" s="20"/>
      <c r="IE40" s="20"/>
      <c r="IF40" s="20"/>
      <c r="IG40" s="20"/>
      <c r="IH40" s="20"/>
      <c r="II40"/>
      <c r="IJ40"/>
      <c r="IK40"/>
      <c r="IL40"/>
      <c r="IM40"/>
      <c r="IN40"/>
    </row>
    <row r="41" spans="1:248" x14ac:dyDescent="0.25">
      <c r="Y41" s="89">
        <f>COUNTIF(Y10:Y39,"ERROR")</f>
        <v>0</v>
      </c>
      <c r="Z41" s="89"/>
      <c r="AA41" s="89"/>
    </row>
    <row r="42" spans="1:248" x14ac:dyDescent="0.25">
      <c r="Y42" s="89"/>
      <c r="Z42" s="89"/>
      <c r="AA42" s="89"/>
    </row>
    <row r="43" spans="1:248" x14ac:dyDescent="0.25">
      <c r="Y43" s="89"/>
      <c r="Z43" s="89"/>
      <c r="AA43" s="89"/>
    </row>
  </sheetData>
  <sheetProtection algorithmName="SHA-512" hashValue="AClCfttEdINJ1TYHui+fMRs1+MjTbuSn4Jvqwm7VI9WdsASAth/Zk53MhoWuiOMimhTcD47yqz+Aq/ZCrjiWEw==" saltValue="lbtcegW358+DhtQa3jrqKw==" spinCount="100000" sheet="1" objects="1" scenarios="1" selectLockedCells="1"/>
  <mergeCells count="13">
    <mergeCell ref="A1:X1"/>
    <mergeCell ref="A2:X2"/>
    <mergeCell ref="A3:X3"/>
    <mergeCell ref="A5:X5"/>
    <mergeCell ref="A6:A8"/>
    <mergeCell ref="B6:B8"/>
    <mergeCell ref="C6:C8"/>
    <mergeCell ref="D6:D8"/>
    <mergeCell ref="E6:E8"/>
    <mergeCell ref="F6:F8"/>
    <mergeCell ref="G6:Q6"/>
    <mergeCell ref="R6:W6"/>
    <mergeCell ref="X6:X8"/>
  </mergeCells>
  <conditionalFormatting sqref="A10:E39 G10:X39">
    <cfRule type="expression" dxfId="13" priority="2">
      <formula>$Y10="OKAY"</formula>
    </cfRule>
  </conditionalFormatting>
  <conditionalFormatting sqref="B40:E471">
    <cfRule type="expression" dxfId="12" priority="4">
      <formula>$Y40="ERROR"</formula>
    </cfRule>
  </conditionalFormatting>
  <conditionalFormatting sqref="F10:F39">
    <cfRule type="expression" dxfId="11" priority="3">
      <formula>AND($Y10="ERROR",$F$10&lt;16)</formula>
    </cfRule>
  </conditionalFormatting>
  <pageMargins left="0.75" right="0.75" top="1" bottom="1" header="1" footer="1"/>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9"/>
  <sheetViews>
    <sheetView tabSelected="1" topLeftCell="A13" zoomScale="65" zoomScaleNormal="50" workbookViewId="0">
      <selection activeCell="C20" sqref="C20"/>
    </sheetView>
  </sheetViews>
  <sheetFormatPr baseColWidth="10" defaultColWidth="9.88671875" defaultRowHeight="13.2" x14ac:dyDescent="0.25"/>
  <cols>
    <col min="1" max="1" width="25.6640625" style="1" customWidth="1"/>
    <col min="2" max="2" width="20.6640625" style="1" customWidth="1"/>
    <col min="3" max="3" width="45.5546875" style="1" customWidth="1"/>
    <col min="4" max="4" width="25.6640625" style="1" customWidth="1"/>
    <col min="5" max="5" width="16.109375" style="1" customWidth="1"/>
    <col min="6" max="16384" width="9.88671875" style="1"/>
  </cols>
  <sheetData>
    <row r="1" spans="1:5" ht="30" customHeight="1" x14ac:dyDescent="0.25">
      <c r="A1" s="136"/>
      <c r="B1" s="136"/>
      <c r="C1" s="136"/>
      <c r="D1" s="136"/>
    </row>
    <row r="2" spans="1:5" s="3" customFormat="1" ht="30" customHeight="1" x14ac:dyDescent="0.25">
      <c r="A2" s="140" t="str">
        <f>Intern_Wettkampfdaten!B1</f>
        <v>Bayerische Zwergerlmeisterschaft</v>
      </c>
      <c r="B2" s="140"/>
      <c r="C2" s="140"/>
      <c r="D2" s="140"/>
      <c r="E2" s="2"/>
    </row>
    <row r="3" spans="1:5" s="3" customFormat="1" ht="30" customHeight="1" x14ac:dyDescent="0.25">
      <c r="A3" s="138" t="str">
        <f>Intern_Wettkampfdaten!B6</f>
        <v>14.11.2026</v>
      </c>
      <c r="B3" s="138"/>
      <c r="C3" s="138"/>
      <c r="D3" s="138"/>
      <c r="E3" s="2"/>
    </row>
    <row r="4" spans="1:5" s="5" customFormat="1" ht="30" customHeight="1" x14ac:dyDescent="0.25">
      <c r="A4" s="4"/>
      <c r="B4" s="4"/>
      <c r="C4" s="4"/>
      <c r="D4" s="4"/>
    </row>
    <row r="5" spans="1:5" ht="30" customHeight="1" x14ac:dyDescent="0.25">
      <c r="B5" s="139" t="s">
        <v>71</v>
      </c>
      <c r="C5" s="139"/>
    </row>
    <row r="6" spans="1:5" ht="19.5" customHeight="1" x14ac:dyDescent="0.25">
      <c r="B6" s="6"/>
      <c r="C6" s="6"/>
    </row>
    <row r="7" spans="1:5" ht="19.5" customHeight="1" x14ac:dyDescent="0.25">
      <c r="B7" s="7" t="s">
        <v>1</v>
      </c>
      <c r="C7" s="58" t="str">
        <f>IF(allg__Daten!C7="","",allg__Daten!C7)</f>
        <v/>
      </c>
    </row>
    <row r="8" spans="1:5" ht="19.5" customHeight="1" x14ac:dyDescent="0.25">
      <c r="B8" s="7" t="s">
        <v>2</v>
      </c>
      <c r="C8" s="58" t="str">
        <f>IF(allg__Daten!C8="","",allg__Daten!C8)</f>
        <v/>
      </c>
    </row>
    <row r="9" spans="1:5" ht="19.5" customHeight="1" x14ac:dyDescent="0.25">
      <c r="B9" s="7" t="s">
        <v>3</v>
      </c>
      <c r="C9" s="58" t="str">
        <f>IF(allg__Daten!C9="","",allg__Daten!C9)</f>
        <v/>
      </c>
    </row>
    <row r="10" spans="1:5" ht="19.5" customHeight="1" x14ac:dyDescent="0.25">
      <c r="B10" s="7" t="s">
        <v>4</v>
      </c>
      <c r="C10" s="58" t="str">
        <f>IF(allg__Daten!C10="","",allg__Daten!C10)</f>
        <v/>
      </c>
    </row>
    <row r="11" spans="1:5" ht="19.5" customHeight="1" x14ac:dyDescent="0.25">
      <c r="B11" s="7" t="s">
        <v>5</v>
      </c>
      <c r="C11" s="58" t="str">
        <f>IF(allg__Daten!C11="","",allg__Daten!C11)</f>
        <v/>
      </c>
    </row>
    <row r="12" spans="1:5" ht="19.5" customHeight="1" x14ac:dyDescent="0.25">
      <c r="B12" s="7" t="s">
        <v>72</v>
      </c>
      <c r="C12" s="58" t="str">
        <f>IF(allg__Daten!C12="","",allg__Daten!C12)</f>
        <v/>
      </c>
    </row>
    <row r="13" spans="1:5" ht="19.5" customHeight="1" x14ac:dyDescent="0.25">
      <c r="B13" s="6"/>
      <c r="C13" s="6"/>
    </row>
    <row r="14" spans="1:5" ht="19.5" customHeight="1" x14ac:dyDescent="0.25">
      <c r="B14" s="153" t="str">
        <f>IF(Meldung_Teilnehmer!W59=0,"","Die Meldung enthält noch Fehler!")</f>
        <v/>
      </c>
      <c r="C14" s="153"/>
    </row>
    <row r="15" spans="1:5" ht="4.5" customHeight="1" x14ac:dyDescent="0.25">
      <c r="B15" s="90"/>
      <c r="C15" s="90"/>
    </row>
    <row r="16" spans="1:5" ht="19.5" customHeight="1" x14ac:dyDescent="0.25">
      <c r="B16" s="153" t="str">
        <f>IF(Meldung_Jury!Y41=0,"","Die Jury-Meldung enthält noch Fehler!")</f>
        <v/>
      </c>
      <c r="C16" s="153"/>
    </row>
    <row r="17" spans="1:4" ht="19.5" customHeight="1" x14ac:dyDescent="0.25">
      <c r="B17" s="154" t="e">
        <f>IF(#REF!="ERROR","Es fehlen noch "&amp; (Meldung_Jury!AA7-#REF!) &amp;" Juryeinsätze, wodurch " &amp;#REF! &amp;" € zusätzliche Gebühren entstehen!","")</f>
        <v>#REF!</v>
      </c>
      <c r="C17" s="154"/>
    </row>
    <row r="18" spans="1:4" ht="19.5" customHeight="1" x14ac:dyDescent="0.25">
      <c r="B18" s="12" t="s">
        <v>73</v>
      </c>
      <c r="C18" s="91"/>
    </row>
    <row r="19" spans="1:4" ht="19.5" customHeight="1" x14ac:dyDescent="0.25">
      <c r="B19" s="92"/>
      <c r="C19" s="58" t="str">
        <f>IF(SUM(Meldung_Teilnehmer!T8:T57)=0,"",SUM(Meldung_Teilnehmer!T8:T57))</f>
        <v/>
      </c>
    </row>
    <row r="20" spans="1:4" ht="19.5" customHeight="1" x14ac:dyDescent="0.25">
      <c r="B20" s="12"/>
      <c r="C20" s="15"/>
    </row>
    <row r="21" spans="1:4" ht="19.5" customHeight="1" x14ac:dyDescent="0.3">
      <c r="B21" s="93" t="s">
        <v>74</v>
      </c>
      <c r="C21" s="6"/>
    </row>
    <row r="22" spans="1:4" ht="19.5" customHeight="1" x14ac:dyDescent="0.25">
      <c r="B22" s="94" t="s">
        <v>75</v>
      </c>
      <c r="C22" s="95" t="str">
        <f>Intern_Wettkampfdaten!B17</f>
        <v>Einradverband Bayern e. V.</v>
      </c>
    </row>
    <row r="23" spans="1:4" ht="19.5" customHeight="1" x14ac:dyDescent="0.25">
      <c r="B23" s="94" t="s">
        <v>76</v>
      </c>
      <c r="C23" s="95" t="str">
        <f>Intern_Wettkampfdaten!B18</f>
        <v>DE95 7115 1020 0000 9348 10</v>
      </c>
    </row>
    <row r="24" spans="1:4" ht="19.5" customHeight="1" x14ac:dyDescent="0.25">
      <c r="B24" s="94" t="s">
        <v>77</v>
      </c>
      <c r="C24" s="95" t="str">
        <f>Intern_Wettkampfdaten!B19</f>
        <v>BYLADEM1MDF</v>
      </c>
    </row>
    <row r="25" spans="1:4" ht="19.5" customHeight="1" x14ac:dyDescent="0.25">
      <c r="B25" s="94" t="s">
        <v>78</v>
      </c>
      <c r="C25" s="95" t="str">
        <f>Intern_Wettkampfdaten!B20</f>
        <v>Sparkasse Altötting-Mühldorf</v>
      </c>
    </row>
    <row r="26" spans="1:4" ht="4.5" customHeight="1" x14ac:dyDescent="0.25">
      <c r="C26" s="96"/>
    </row>
    <row r="27" spans="1:4" ht="19.5" customHeight="1" x14ac:dyDescent="0.25">
      <c r="B27" s="94" t="s">
        <v>79</v>
      </c>
      <c r="C27" s="97" t="str">
        <f>Intern_Wettkampfdaten!B21</f>
        <v>Zergerl26 Startgebühr&gt;Vereinsname&lt;</v>
      </c>
    </row>
    <row r="28" spans="1:4" ht="4.5" customHeight="1" x14ac:dyDescent="0.25">
      <c r="B28" s="94"/>
      <c r="C28" s="98"/>
    </row>
    <row r="29" spans="1:4" ht="19.5" customHeight="1" x14ac:dyDescent="0.25">
      <c r="A29" s="99"/>
      <c r="B29" s="155" t="str">
        <f>"Überweisung bis spätestens zum "&amp;TEXT(Intern_Wettkampfdaten!B22,"TT.MM.JJJJ")</f>
        <v>Überweisung bis spätestens zum 23.10.2026</v>
      </c>
      <c r="C29" s="155"/>
      <c r="D29" s="99"/>
    </row>
  </sheetData>
  <sheetProtection algorithmName="SHA-512" hashValue="c8tJxzo1rbnpbvcVDYESTQnxNCq8w5TUtyhG7M3OVXgDjEtrwBf4P8zLxUF3LVIgF9R0R80WWMVpdr/ezXqFlw==" saltValue="bmw+SdBdVNnfA7ZvaM/mSg==" spinCount="100000" sheet="1" objects="1" scenarios="1" selectLockedCells="1" selectUnlockedCells="1"/>
  <mergeCells count="8">
    <mergeCell ref="B16:C16"/>
    <mergeCell ref="B17:C17"/>
    <mergeCell ref="B29:C29"/>
    <mergeCell ref="A1:D1"/>
    <mergeCell ref="A2:D2"/>
    <mergeCell ref="A3:D3"/>
    <mergeCell ref="B5:C5"/>
    <mergeCell ref="B14:C14"/>
  </mergeCells>
  <pageMargins left="0.75" right="0.75" top="1" bottom="1" header="1" footer="1"/>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expression" priority="3" id="{00000000-000E-0000-0400-000003000000}">
            <xm:f>Meldung_Teilnehmer!$W$59=0</xm:f>
            <x14:dxf>
              <font>
                <sz val="10"/>
                <color rgb="FF000000"/>
                <name val="Verdana1"/>
              </font>
              <numFmt numFmtId="0" formatCode="General"/>
              <fill>
                <patternFill>
                  <bgColor rgb="FFFFFFFF"/>
                </patternFill>
              </fill>
            </x14:dxf>
          </x14:cfRule>
          <xm:sqref>B14</xm:sqref>
        </x14:conditionalFormatting>
        <x14:conditionalFormatting xmlns:xm="http://schemas.microsoft.com/office/excel/2006/main">
          <x14:cfRule type="expression" priority="2" id="{00000000-000E-0000-0400-000002000000}">
            <xm:f>Meldung_Jury!$Y$41=0</xm:f>
            <x14:dxf>
              <font>
                <sz val="10"/>
                <color rgb="FF000000"/>
                <name val="Verdana1"/>
              </font>
              <numFmt numFmtId="0" formatCode="General"/>
              <fill>
                <patternFill>
                  <bgColor rgb="FFFFFFFF"/>
                </patternFill>
              </fill>
            </x14:dxf>
          </x14:cfRule>
          <xm:sqref>B16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53"/>
  <sheetViews>
    <sheetView zoomScale="50" zoomScaleNormal="50" workbookViewId="0"/>
  </sheetViews>
  <sheetFormatPr baseColWidth="10" defaultColWidth="10.77734375" defaultRowHeight="13.2" x14ac:dyDescent="0.25"/>
  <cols>
    <col min="1" max="1" width="151.21875" style="100" customWidth="1"/>
    <col min="2" max="16384" width="10.77734375" style="101"/>
  </cols>
  <sheetData>
    <row r="1" spans="1:1" s="102" customFormat="1" ht="24.75" customHeight="1" x14ac:dyDescent="0.3">
      <c r="A1" s="58" t="str">
        <f>IF(NOT(ISBLANK(Meldung_Teilnehmer!B8)),Meldung_Teilnehmer!B8&amp;";"&amp;Meldung_Teilnehmer!C8&amp;";"&amp;Meldung_Teilnehmer!D8&amp;";"&amp;TEXT(Meldung_Teilnehmer!E8,"JJJJ-MM-TT")&amp;";;"&amp;IF(ISBLANK(Meldung_Teilnehmer!U8),allg__Daten!C$7,Meldung_Teilnehmer!U8)&amp;";EK;"&amp;Meldung_Teilnehmer!J8&amp;";"&amp;Meldung_Teilnehmer!K8&amp;";PK;"&amp;Meldung_Teilnehmer!L8&amp;";"&amp;Meldung_Teilnehmer!M8&amp;";KGK;"&amp;Meldung_Teilnehmer!N8&amp;";"&amp;Meldung_Teilnehmer!O8&amp;";"&amp;Meldung_Teilnehmer!P8&amp;";GGK;"&amp;Meldung_Teilnehmer!Q8&amp;";"&amp;Meldung_Teilnehmer!R8&amp;";"&amp;Meldung_Teilnehmer!S8,"")</f>
        <v/>
      </c>
    </row>
    <row r="2" spans="1:1" s="102" customFormat="1" ht="24.75" customHeight="1" x14ac:dyDescent="0.3">
      <c r="A2" s="58" t="str">
        <f>IF(NOT(ISBLANK(Meldung_Teilnehmer!B9)),Meldung_Teilnehmer!B9&amp;";"&amp;Meldung_Teilnehmer!C9&amp;";"&amp;Meldung_Teilnehmer!D9&amp;";"&amp;TEXT(Meldung_Teilnehmer!E9,"JJJJ-MM-TT")&amp;";;"&amp;IF(ISBLANK(Meldung_Teilnehmer!U9),allg__Daten!C$7,Meldung_Teilnehmer!U9)&amp;";EK;"&amp;Meldung_Teilnehmer!J9&amp;";"&amp;Meldung_Teilnehmer!K9&amp;";PK;"&amp;Meldung_Teilnehmer!L9&amp;";"&amp;Meldung_Teilnehmer!M9&amp;";KGK;"&amp;Meldung_Teilnehmer!N9&amp;";"&amp;Meldung_Teilnehmer!O9&amp;";"&amp;Meldung_Teilnehmer!P9&amp;";GGK;"&amp;Meldung_Teilnehmer!Q9&amp;";"&amp;Meldung_Teilnehmer!R9&amp;";"&amp;Meldung_Teilnehmer!S9,"")</f>
        <v/>
      </c>
    </row>
    <row r="3" spans="1:1" s="102" customFormat="1" ht="24.75" customHeight="1" x14ac:dyDescent="0.3">
      <c r="A3" s="58" t="str">
        <f>IF(NOT(ISBLANK(Meldung_Teilnehmer!B10)),Meldung_Teilnehmer!B10&amp;";"&amp;Meldung_Teilnehmer!C10&amp;";"&amp;Meldung_Teilnehmer!D10&amp;";"&amp;TEXT(Meldung_Teilnehmer!E10,"JJJJ-MM-TT")&amp;";;"&amp;IF(ISBLANK(Meldung_Teilnehmer!U10),allg__Daten!C$7,Meldung_Teilnehmer!U10)&amp;";EK;"&amp;Meldung_Teilnehmer!J10&amp;";"&amp;Meldung_Teilnehmer!K10&amp;";PK;"&amp;Meldung_Teilnehmer!L10&amp;";"&amp;Meldung_Teilnehmer!M10&amp;";KGK;"&amp;Meldung_Teilnehmer!N10&amp;";"&amp;Meldung_Teilnehmer!O10&amp;";"&amp;Meldung_Teilnehmer!P10&amp;";GGK;"&amp;Meldung_Teilnehmer!Q10&amp;";"&amp;Meldung_Teilnehmer!R10&amp;";"&amp;Meldung_Teilnehmer!S10,"")</f>
        <v/>
      </c>
    </row>
    <row r="4" spans="1:1" s="102" customFormat="1" ht="24.75" customHeight="1" x14ac:dyDescent="0.3">
      <c r="A4" s="58" t="str">
        <f>IF(NOT(ISBLANK(Meldung_Teilnehmer!B11)),Meldung_Teilnehmer!B11&amp;";"&amp;Meldung_Teilnehmer!C11&amp;";"&amp;Meldung_Teilnehmer!D11&amp;";"&amp;TEXT(Meldung_Teilnehmer!E11,"JJJJ-MM-TT")&amp;";;"&amp;IF(ISBLANK(Meldung_Teilnehmer!U11),allg__Daten!C$7,Meldung_Teilnehmer!U11)&amp;";EK;"&amp;Meldung_Teilnehmer!J11&amp;";"&amp;Meldung_Teilnehmer!K11&amp;";PK;"&amp;Meldung_Teilnehmer!L11&amp;";"&amp;Meldung_Teilnehmer!M11&amp;";KGK;"&amp;Meldung_Teilnehmer!N11&amp;";"&amp;Meldung_Teilnehmer!O11&amp;";"&amp;Meldung_Teilnehmer!P11&amp;";GGK;"&amp;Meldung_Teilnehmer!Q11&amp;";"&amp;Meldung_Teilnehmer!R11&amp;";"&amp;Meldung_Teilnehmer!S11,"")</f>
        <v/>
      </c>
    </row>
    <row r="5" spans="1:1" s="102" customFormat="1" ht="24.75" customHeight="1" x14ac:dyDescent="0.3">
      <c r="A5" s="58" t="str">
        <f>IF(NOT(ISBLANK(Meldung_Teilnehmer!B12)),Meldung_Teilnehmer!B12&amp;";"&amp;Meldung_Teilnehmer!C12&amp;";"&amp;Meldung_Teilnehmer!D12&amp;";"&amp;TEXT(Meldung_Teilnehmer!E12,"JJJJ-MM-TT")&amp;";;"&amp;IF(ISBLANK(Meldung_Teilnehmer!U12),allg__Daten!C$7,Meldung_Teilnehmer!U12)&amp;";EK;"&amp;Meldung_Teilnehmer!J12&amp;";"&amp;Meldung_Teilnehmer!K12&amp;";PK;"&amp;Meldung_Teilnehmer!L12&amp;";"&amp;Meldung_Teilnehmer!M12&amp;";KGK;"&amp;Meldung_Teilnehmer!N12&amp;";"&amp;Meldung_Teilnehmer!O12&amp;";"&amp;Meldung_Teilnehmer!P12&amp;";GGK;"&amp;Meldung_Teilnehmer!Q12&amp;";"&amp;Meldung_Teilnehmer!R12&amp;";"&amp;Meldung_Teilnehmer!S12,"")</f>
        <v/>
      </c>
    </row>
    <row r="6" spans="1:1" s="102" customFormat="1" ht="24.75" customHeight="1" x14ac:dyDescent="0.3">
      <c r="A6" s="58" t="str">
        <f>IF(NOT(ISBLANK(Meldung_Teilnehmer!B13)),Meldung_Teilnehmer!B13&amp;";"&amp;Meldung_Teilnehmer!C13&amp;";"&amp;Meldung_Teilnehmer!D13&amp;";"&amp;TEXT(Meldung_Teilnehmer!E13,"JJJJ-MM-TT")&amp;";;"&amp;IF(ISBLANK(Meldung_Teilnehmer!U13),allg__Daten!C$7,Meldung_Teilnehmer!U13)&amp;";EK;"&amp;Meldung_Teilnehmer!J13&amp;";"&amp;Meldung_Teilnehmer!K13&amp;";PK;"&amp;Meldung_Teilnehmer!L13&amp;";"&amp;Meldung_Teilnehmer!M13&amp;";KGK;"&amp;Meldung_Teilnehmer!N13&amp;";"&amp;Meldung_Teilnehmer!O13&amp;";"&amp;Meldung_Teilnehmer!P13&amp;";GGK;"&amp;Meldung_Teilnehmer!Q13&amp;";"&amp;Meldung_Teilnehmer!R13&amp;";"&amp;Meldung_Teilnehmer!S13,"")</f>
        <v/>
      </c>
    </row>
    <row r="7" spans="1:1" s="102" customFormat="1" ht="24.75" customHeight="1" x14ac:dyDescent="0.3">
      <c r="A7" s="58" t="str">
        <f>IF(NOT(ISBLANK(Meldung_Teilnehmer!B14)),Meldung_Teilnehmer!B14&amp;";"&amp;Meldung_Teilnehmer!C14&amp;";"&amp;Meldung_Teilnehmer!D14&amp;";"&amp;TEXT(Meldung_Teilnehmer!E14,"JJJJ-MM-TT")&amp;";;"&amp;IF(ISBLANK(Meldung_Teilnehmer!U14),allg__Daten!C$7,Meldung_Teilnehmer!U14)&amp;";EK;"&amp;Meldung_Teilnehmer!J14&amp;";"&amp;Meldung_Teilnehmer!K14&amp;";PK;"&amp;Meldung_Teilnehmer!L14&amp;";"&amp;Meldung_Teilnehmer!M14&amp;";KGK;"&amp;Meldung_Teilnehmer!N14&amp;";"&amp;Meldung_Teilnehmer!O14&amp;";"&amp;Meldung_Teilnehmer!P14&amp;";GGK;"&amp;Meldung_Teilnehmer!Q14&amp;";"&amp;Meldung_Teilnehmer!R14&amp;";"&amp;Meldung_Teilnehmer!S14,"")</f>
        <v/>
      </c>
    </row>
    <row r="8" spans="1:1" s="102" customFormat="1" ht="24.75" customHeight="1" x14ac:dyDescent="0.3">
      <c r="A8" s="58" t="str">
        <f>IF(NOT(ISBLANK(Meldung_Teilnehmer!B15)),Meldung_Teilnehmer!B15&amp;";"&amp;Meldung_Teilnehmer!C15&amp;";"&amp;Meldung_Teilnehmer!D15&amp;";"&amp;TEXT(Meldung_Teilnehmer!E15,"JJJJ-MM-TT")&amp;";;"&amp;IF(ISBLANK(Meldung_Teilnehmer!U15),allg__Daten!C$7,Meldung_Teilnehmer!U15)&amp;";EK;"&amp;Meldung_Teilnehmer!J15&amp;";"&amp;Meldung_Teilnehmer!K15&amp;";PK;"&amp;Meldung_Teilnehmer!L15&amp;";"&amp;Meldung_Teilnehmer!M15&amp;";KGK;"&amp;Meldung_Teilnehmer!N15&amp;";"&amp;Meldung_Teilnehmer!O15&amp;";"&amp;Meldung_Teilnehmer!P15&amp;";GGK;"&amp;Meldung_Teilnehmer!Q15&amp;";"&amp;Meldung_Teilnehmer!R15&amp;";"&amp;Meldung_Teilnehmer!S15,"")</f>
        <v/>
      </c>
    </row>
    <row r="9" spans="1:1" s="102" customFormat="1" ht="24.75" customHeight="1" x14ac:dyDescent="0.3">
      <c r="A9" s="58" t="str">
        <f>IF(NOT(ISBLANK(Meldung_Teilnehmer!B16)),Meldung_Teilnehmer!B16&amp;";"&amp;Meldung_Teilnehmer!C16&amp;";"&amp;Meldung_Teilnehmer!D16&amp;";"&amp;TEXT(Meldung_Teilnehmer!E16,"JJJJ-MM-TT")&amp;";;"&amp;IF(ISBLANK(Meldung_Teilnehmer!U16),allg__Daten!C$7,Meldung_Teilnehmer!U16)&amp;";EK;"&amp;Meldung_Teilnehmer!J16&amp;";"&amp;Meldung_Teilnehmer!K16&amp;";PK;"&amp;Meldung_Teilnehmer!L16&amp;";"&amp;Meldung_Teilnehmer!M16&amp;";KGK;"&amp;Meldung_Teilnehmer!N16&amp;";"&amp;Meldung_Teilnehmer!O16&amp;";"&amp;Meldung_Teilnehmer!P16&amp;";GGK;"&amp;Meldung_Teilnehmer!Q16&amp;";"&amp;Meldung_Teilnehmer!R16&amp;";"&amp;Meldung_Teilnehmer!S16,"")</f>
        <v/>
      </c>
    </row>
    <row r="10" spans="1:1" s="102" customFormat="1" ht="24.75" customHeight="1" x14ac:dyDescent="0.3">
      <c r="A10" s="58" t="str">
        <f>IF(NOT(ISBLANK(Meldung_Teilnehmer!B17)),Meldung_Teilnehmer!B17&amp;";"&amp;Meldung_Teilnehmer!C17&amp;";"&amp;Meldung_Teilnehmer!D17&amp;";"&amp;TEXT(Meldung_Teilnehmer!E17,"JJJJ-MM-TT")&amp;";;"&amp;IF(ISBLANK(Meldung_Teilnehmer!U17),allg__Daten!C$7,Meldung_Teilnehmer!U17)&amp;";EK;"&amp;Meldung_Teilnehmer!J17&amp;";"&amp;Meldung_Teilnehmer!K17&amp;";PK;"&amp;Meldung_Teilnehmer!L17&amp;";"&amp;Meldung_Teilnehmer!M17&amp;";KGK;"&amp;Meldung_Teilnehmer!N17&amp;";"&amp;Meldung_Teilnehmer!O17&amp;";"&amp;Meldung_Teilnehmer!P17&amp;";GGK;"&amp;Meldung_Teilnehmer!Q17&amp;";"&amp;Meldung_Teilnehmer!R17&amp;";"&amp;Meldung_Teilnehmer!S17,"")</f>
        <v/>
      </c>
    </row>
    <row r="11" spans="1:1" s="102" customFormat="1" ht="24.75" customHeight="1" x14ac:dyDescent="0.3">
      <c r="A11" s="58" t="str">
        <f>IF(NOT(ISBLANK(Meldung_Teilnehmer!B18)),Meldung_Teilnehmer!B18&amp;";"&amp;Meldung_Teilnehmer!C18&amp;";"&amp;Meldung_Teilnehmer!D18&amp;";"&amp;TEXT(Meldung_Teilnehmer!E18,"JJJJ-MM-TT")&amp;";;"&amp;IF(ISBLANK(Meldung_Teilnehmer!U18),allg__Daten!C$7,Meldung_Teilnehmer!U18)&amp;";EK;"&amp;Meldung_Teilnehmer!J18&amp;";"&amp;Meldung_Teilnehmer!K18&amp;";PK;"&amp;Meldung_Teilnehmer!L18&amp;";"&amp;Meldung_Teilnehmer!M18&amp;";KGK;"&amp;Meldung_Teilnehmer!N18&amp;";"&amp;Meldung_Teilnehmer!O18&amp;";"&amp;Meldung_Teilnehmer!P18&amp;";GGK;"&amp;Meldung_Teilnehmer!Q18&amp;";"&amp;Meldung_Teilnehmer!R18&amp;";"&amp;Meldung_Teilnehmer!S18,"")</f>
        <v/>
      </c>
    </row>
    <row r="12" spans="1:1" s="102" customFormat="1" ht="24.75" customHeight="1" x14ac:dyDescent="0.3">
      <c r="A12" s="58" t="str">
        <f>IF(NOT(ISBLANK(Meldung_Teilnehmer!B19)),Meldung_Teilnehmer!B19&amp;";"&amp;Meldung_Teilnehmer!C19&amp;";"&amp;Meldung_Teilnehmer!D19&amp;";"&amp;TEXT(Meldung_Teilnehmer!E19,"JJJJ-MM-TT")&amp;";;"&amp;IF(ISBLANK(Meldung_Teilnehmer!U19),allg__Daten!C$7,Meldung_Teilnehmer!U19)&amp;";EK;"&amp;Meldung_Teilnehmer!J19&amp;";"&amp;Meldung_Teilnehmer!K19&amp;";PK;"&amp;Meldung_Teilnehmer!L19&amp;";"&amp;Meldung_Teilnehmer!M19&amp;";KGK;"&amp;Meldung_Teilnehmer!N19&amp;";"&amp;Meldung_Teilnehmer!O19&amp;";"&amp;Meldung_Teilnehmer!P19&amp;";GGK;"&amp;Meldung_Teilnehmer!Q19&amp;";"&amp;Meldung_Teilnehmer!R19&amp;";"&amp;Meldung_Teilnehmer!S19,"")</f>
        <v/>
      </c>
    </row>
    <row r="13" spans="1:1" s="102" customFormat="1" ht="24.75" customHeight="1" x14ac:dyDescent="0.3">
      <c r="A13" s="58" t="str">
        <f>IF(NOT(ISBLANK(Meldung_Teilnehmer!B20)),Meldung_Teilnehmer!B20&amp;";"&amp;Meldung_Teilnehmer!C20&amp;";"&amp;Meldung_Teilnehmer!D20&amp;";"&amp;TEXT(Meldung_Teilnehmer!E20,"JJJJ-MM-TT")&amp;";;"&amp;IF(ISBLANK(Meldung_Teilnehmer!U20),allg__Daten!C$7,Meldung_Teilnehmer!U20)&amp;";EK;"&amp;Meldung_Teilnehmer!J20&amp;";"&amp;Meldung_Teilnehmer!K20&amp;";PK;"&amp;Meldung_Teilnehmer!L20&amp;";"&amp;Meldung_Teilnehmer!M20&amp;";KGK;"&amp;Meldung_Teilnehmer!N20&amp;";"&amp;Meldung_Teilnehmer!O20&amp;";"&amp;Meldung_Teilnehmer!P20&amp;";GGK;"&amp;Meldung_Teilnehmer!Q20&amp;";"&amp;Meldung_Teilnehmer!R20&amp;";"&amp;Meldung_Teilnehmer!S20,"")</f>
        <v/>
      </c>
    </row>
    <row r="14" spans="1:1" s="102" customFormat="1" ht="24.75" customHeight="1" x14ac:dyDescent="0.3">
      <c r="A14" s="58" t="str">
        <f>IF(NOT(ISBLANK(Meldung_Teilnehmer!B21)),Meldung_Teilnehmer!B21&amp;";"&amp;Meldung_Teilnehmer!C21&amp;";"&amp;Meldung_Teilnehmer!D21&amp;";"&amp;TEXT(Meldung_Teilnehmer!E21,"JJJJ-MM-TT")&amp;";;"&amp;IF(ISBLANK(Meldung_Teilnehmer!U21),allg__Daten!C$7,Meldung_Teilnehmer!U21)&amp;";EK;"&amp;Meldung_Teilnehmer!J21&amp;";"&amp;Meldung_Teilnehmer!K21&amp;";PK;"&amp;Meldung_Teilnehmer!L21&amp;";"&amp;Meldung_Teilnehmer!M21&amp;";KGK;"&amp;Meldung_Teilnehmer!N21&amp;";"&amp;Meldung_Teilnehmer!O21&amp;";"&amp;Meldung_Teilnehmer!P21&amp;";GGK;"&amp;Meldung_Teilnehmer!Q21&amp;";"&amp;Meldung_Teilnehmer!R21&amp;";"&amp;Meldung_Teilnehmer!S21,"")</f>
        <v/>
      </c>
    </row>
    <row r="15" spans="1:1" s="102" customFormat="1" ht="24.75" customHeight="1" x14ac:dyDescent="0.3">
      <c r="A15" s="58" t="str">
        <f>IF(NOT(ISBLANK(Meldung_Teilnehmer!B22)),Meldung_Teilnehmer!B22&amp;";"&amp;Meldung_Teilnehmer!C22&amp;";"&amp;Meldung_Teilnehmer!D22&amp;";"&amp;TEXT(Meldung_Teilnehmer!E22,"JJJJ-MM-TT")&amp;";;"&amp;IF(ISBLANK(Meldung_Teilnehmer!U22),allg__Daten!C$7,Meldung_Teilnehmer!U22)&amp;";EK;"&amp;Meldung_Teilnehmer!J22&amp;";"&amp;Meldung_Teilnehmer!K22&amp;";PK;"&amp;Meldung_Teilnehmer!L22&amp;";"&amp;Meldung_Teilnehmer!M22&amp;";KGK;"&amp;Meldung_Teilnehmer!N22&amp;";"&amp;Meldung_Teilnehmer!O22&amp;";"&amp;Meldung_Teilnehmer!P22&amp;";GGK;"&amp;Meldung_Teilnehmer!Q22&amp;";"&amp;Meldung_Teilnehmer!R22&amp;";"&amp;Meldung_Teilnehmer!S22,"")</f>
        <v/>
      </c>
    </row>
    <row r="16" spans="1:1" s="102" customFormat="1" ht="24.75" customHeight="1" x14ac:dyDescent="0.3">
      <c r="A16" s="58" t="str">
        <f>IF(NOT(ISBLANK(Meldung_Teilnehmer!B23)),Meldung_Teilnehmer!B23&amp;";"&amp;Meldung_Teilnehmer!C23&amp;";"&amp;Meldung_Teilnehmer!D23&amp;";"&amp;TEXT(Meldung_Teilnehmer!E23,"JJJJ-MM-TT")&amp;";;"&amp;IF(ISBLANK(Meldung_Teilnehmer!U23),allg__Daten!C$7,Meldung_Teilnehmer!U23)&amp;";EK;"&amp;Meldung_Teilnehmer!J23&amp;";"&amp;Meldung_Teilnehmer!K23&amp;";PK;"&amp;Meldung_Teilnehmer!L23&amp;";"&amp;Meldung_Teilnehmer!M23&amp;";KGK;"&amp;Meldung_Teilnehmer!N23&amp;";"&amp;Meldung_Teilnehmer!O23&amp;";"&amp;Meldung_Teilnehmer!P23&amp;";GGK;"&amp;Meldung_Teilnehmer!Q23&amp;";"&amp;Meldung_Teilnehmer!R23&amp;";"&amp;Meldung_Teilnehmer!S23,"")</f>
        <v/>
      </c>
    </row>
    <row r="17" spans="1:1" s="102" customFormat="1" ht="24.75" customHeight="1" x14ac:dyDescent="0.3">
      <c r="A17" s="58" t="str">
        <f>IF(NOT(ISBLANK(Meldung_Teilnehmer!B24)),Meldung_Teilnehmer!B24&amp;";"&amp;Meldung_Teilnehmer!C24&amp;";"&amp;Meldung_Teilnehmer!D24&amp;";"&amp;TEXT(Meldung_Teilnehmer!E24,"JJJJ-MM-TT")&amp;";;"&amp;IF(ISBLANK(Meldung_Teilnehmer!U24),allg__Daten!C$7,Meldung_Teilnehmer!U24)&amp;";EK;"&amp;Meldung_Teilnehmer!J24&amp;";"&amp;Meldung_Teilnehmer!K24&amp;";PK;"&amp;Meldung_Teilnehmer!L24&amp;";"&amp;Meldung_Teilnehmer!M24&amp;";KGK;"&amp;Meldung_Teilnehmer!N24&amp;";"&amp;Meldung_Teilnehmer!O24&amp;";"&amp;Meldung_Teilnehmer!P24&amp;";GGK;"&amp;Meldung_Teilnehmer!Q24&amp;";"&amp;Meldung_Teilnehmer!R24&amp;";"&amp;Meldung_Teilnehmer!S24,"")</f>
        <v/>
      </c>
    </row>
    <row r="18" spans="1:1" s="102" customFormat="1" ht="24.75" customHeight="1" x14ac:dyDescent="0.3">
      <c r="A18" s="58" t="str">
        <f>IF(NOT(ISBLANK(Meldung_Teilnehmer!B25)),Meldung_Teilnehmer!B25&amp;";"&amp;Meldung_Teilnehmer!C25&amp;";"&amp;Meldung_Teilnehmer!D25&amp;";"&amp;TEXT(Meldung_Teilnehmer!E25,"JJJJ-MM-TT")&amp;";;"&amp;IF(ISBLANK(Meldung_Teilnehmer!U25),allg__Daten!C$7,Meldung_Teilnehmer!U25)&amp;";EK;"&amp;Meldung_Teilnehmer!J25&amp;";"&amp;Meldung_Teilnehmer!K25&amp;";PK;"&amp;Meldung_Teilnehmer!L25&amp;";"&amp;Meldung_Teilnehmer!M25&amp;";KGK;"&amp;Meldung_Teilnehmer!N25&amp;";"&amp;Meldung_Teilnehmer!O25&amp;";"&amp;Meldung_Teilnehmer!P25&amp;";GGK;"&amp;Meldung_Teilnehmer!Q25&amp;";"&amp;Meldung_Teilnehmer!R25&amp;";"&amp;Meldung_Teilnehmer!S25,"")</f>
        <v/>
      </c>
    </row>
    <row r="19" spans="1:1" s="102" customFormat="1" ht="24.75" customHeight="1" x14ac:dyDescent="0.3">
      <c r="A19" s="58" t="str">
        <f>IF(NOT(ISBLANK(Meldung_Teilnehmer!B26)),Meldung_Teilnehmer!B26&amp;";"&amp;Meldung_Teilnehmer!C26&amp;";"&amp;Meldung_Teilnehmer!D26&amp;";"&amp;TEXT(Meldung_Teilnehmer!E26,"JJJJ-MM-TT")&amp;";;"&amp;IF(ISBLANK(Meldung_Teilnehmer!U26),allg__Daten!C$7,Meldung_Teilnehmer!U26)&amp;";EK;"&amp;Meldung_Teilnehmer!J26&amp;";"&amp;Meldung_Teilnehmer!K26&amp;";PK;"&amp;Meldung_Teilnehmer!L26&amp;";"&amp;Meldung_Teilnehmer!M26&amp;";KGK;"&amp;Meldung_Teilnehmer!N26&amp;";"&amp;Meldung_Teilnehmer!O26&amp;";"&amp;Meldung_Teilnehmer!P26&amp;";GGK;"&amp;Meldung_Teilnehmer!Q26&amp;";"&amp;Meldung_Teilnehmer!R26&amp;";"&amp;Meldung_Teilnehmer!S26,"")</f>
        <v/>
      </c>
    </row>
    <row r="20" spans="1:1" s="102" customFormat="1" ht="24.75" customHeight="1" x14ac:dyDescent="0.3">
      <c r="A20" s="58" t="str">
        <f>IF(NOT(ISBLANK(Meldung_Teilnehmer!B27)),Meldung_Teilnehmer!B27&amp;";"&amp;Meldung_Teilnehmer!C27&amp;";"&amp;Meldung_Teilnehmer!D27&amp;";"&amp;TEXT(Meldung_Teilnehmer!E27,"JJJJ-MM-TT")&amp;";;"&amp;IF(ISBLANK(Meldung_Teilnehmer!U27),allg__Daten!C$7,Meldung_Teilnehmer!U27)&amp;";EK;"&amp;Meldung_Teilnehmer!J27&amp;";"&amp;Meldung_Teilnehmer!K27&amp;";PK;"&amp;Meldung_Teilnehmer!L27&amp;";"&amp;Meldung_Teilnehmer!M27&amp;";KGK;"&amp;Meldung_Teilnehmer!N27&amp;";"&amp;Meldung_Teilnehmer!O27&amp;";"&amp;Meldung_Teilnehmer!P27&amp;";GGK;"&amp;Meldung_Teilnehmer!Q27&amp;";"&amp;Meldung_Teilnehmer!R27&amp;";"&amp;Meldung_Teilnehmer!S27,"")</f>
        <v/>
      </c>
    </row>
    <row r="21" spans="1:1" s="102" customFormat="1" ht="24.75" customHeight="1" x14ac:dyDescent="0.3">
      <c r="A21" s="58" t="str">
        <f>IF(NOT(ISBLANK(Meldung_Teilnehmer!B28)),Meldung_Teilnehmer!B28&amp;";"&amp;Meldung_Teilnehmer!C28&amp;";"&amp;Meldung_Teilnehmer!D28&amp;";"&amp;TEXT(Meldung_Teilnehmer!E28,"JJJJ-MM-TT")&amp;";;"&amp;IF(ISBLANK(Meldung_Teilnehmer!U28),allg__Daten!C$7,Meldung_Teilnehmer!U28)&amp;";EK;"&amp;Meldung_Teilnehmer!J28&amp;";"&amp;Meldung_Teilnehmer!K28&amp;";PK;"&amp;Meldung_Teilnehmer!L28&amp;";"&amp;Meldung_Teilnehmer!M28&amp;";KGK;"&amp;Meldung_Teilnehmer!N28&amp;";"&amp;Meldung_Teilnehmer!O28&amp;";"&amp;Meldung_Teilnehmer!P28&amp;";GGK;"&amp;Meldung_Teilnehmer!Q28&amp;";"&amp;Meldung_Teilnehmer!R28&amp;";"&amp;Meldung_Teilnehmer!S28,"")</f>
        <v/>
      </c>
    </row>
    <row r="22" spans="1:1" s="102" customFormat="1" ht="24.75" customHeight="1" x14ac:dyDescent="0.3">
      <c r="A22" s="58" t="str">
        <f>IF(NOT(ISBLANK(Meldung_Teilnehmer!B29)),Meldung_Teilnehmer!B29&amp;";"&amp;Meldung_Teilnehmer!C29&amp;";"&amp;Meldung_Teilnehmer!D29&amp;";"&amp;TEXT(Meldung_Teilnehmer!E29,"JJJJ-MM-TT")&amp;";;"&amp;IF(ISBLANK(Meldung_Teilnehmer!U29),allg__Daten!C$7,Meldung_Teilnehmer!U29)&amp;";EK;"&amp;Meldung_Teilnehmer!J29&amp;";"&amp;Meldung_Teilnehmer!K29&amp;";PK;"&amp;Meldung_Teilnehmer!L29&amp;";"&amp;Meldung_Teilnehmer!M29&amp;";KGK;"&amp;Meldung_Teilnehmer!N29&amp;";"&amp;Meldung_Teilnehmer!O29&amp;";"&amp;Meldung_Teilnehmer!P29&amp;";GGK;"&amp;Meldung_Teilnehmer!Q29&amp;";"&amp;Meldung_Teilnehmer!R29&amp;";"&amp;Meldung_Teilnehmer!S29,"")</f>
        <v/>
      </c>
    </row>
    <row r="23" spans="1:1" s="102" customFormat="1" ht="24.75" customHeight="1" x14ac:dyDescent="0.3">
      <c r="A23" s="58" t="str">
        <f>IF(NOT(ISBLANK(Meldung_Teilnehmer!B30)),Meldung_Teilnehmer!B30&amp;";"&amp;Meldung_Teilnehmer!C30&amp;";"&amp;Meldung_Teilnehmer!D30&amp;";"&amp;TEXT(Meldung_Teilnehmer!E30,"JJJJ-MM-TT")&amp;";;"&amp;IF(ISBLANK(Meldung_Teilnehmer!U30),allg__Daten!C$7,Meldung_Teilnehmer!U30)&amp;";EK;"&amp;Meldung_Teilnehmer!J30&amp;";"&amp;Meldung_Teilnehmer!K30&amp;";PK;"&amp;Meldung_Teilnehmer!L30&amp;";"&amp;Meldung_Teilnehmer!M30&amp;";KGK;"&amp;Meldung_Teilnehmer!N30&amp;";"&amp;Meldung_Teilnehmer!O30&amp;";"&amp;Meldung_Teilnehmer!P30&amp;";GGK;"&amp;Meldung_Teilnehmer!Q30&amp;";"&amp;Meldung_Teilnehmer!R30&amp;";"&amp;Meldung_Teilnehmer!S30,"")</f>
        <v/>
      </c>
    </row>
    <row r="24" spans="1:1" s="102" customFormat="1" ht="24.75" customHeight="1" x14ac:dyDescent="0.3">
      <c r="A24" s="58" t="str">
        <f>IF(NOT(ISBLANK(Meldung_Teilnehmer!B31)),Meldung_Teilnehmer!B31&amp;";"&amp;Meldung_Teilnehmer!C31&amp;";"&amp;Meldung_Teilnehmer!D31&amp;";"&amp;TEXT(Meldung_Teilnehmer!E31,"JJJJ-MM-TT")&amp;";;"&amp;IF(ISBLANK(Meldung_Teilnehmer!U31),allg__Daten!C$7,Meldung_Teilnehmer!U31)&amp;";EK;"&amp;Meldung_Teilnehmer!J31&amp;";"&amp;Meldung_Teilnehmer!K31&amp;";PK;"&amp;Meldung_Teilnehmer!L31&amp;";"&amp;Meldung_Teilnehmer!M31&amp;";KGK;"&amp;Meldung_Teilnehmer!N31&amp;";"&amp;Meldung_Teilnehmer!O31&amp;";"&amp;Meldung_Teilnehmer!P31&amp;";GGK;"&amp;Meldung_Teilnehmer!Q31&amp;";"&amp;Meldung_Teilnehmer!R31&amp;";"&amp;Meldung_Teilnehmer!S31,"")</f>
        <v/>
      </c>
    </row>
    <row r="25" spans="1:1" s="102" customFormat="1" ht="24.75" customHeight="1" x14ac:dyDescent="0.3">
      <c r="A25" s="58" t="str">
        <f>IF(NOT(ISBLANK(Meldung_Teilnehmer!B32)),Meldung_Teilnehmer!B32&amp;";"&amp;Meldung_Teilnehmer!C32&amp;";"&amp;Meldung_Teilnehmer!D32&amp;";"&amp;TEXT(Meldung_Teilnehmer!E32,"JJJJ-MM-TT")&amp;";;"&amp;IF(ISBLANK(Meldung_Teilnehmer!U32),allg__Daten!C$7,Meldung_Teilnehmer!U32)&amp;";EK;"&amp;Meldung_Teilnehmer!J32&amp;";"&amp;Meldung_Teilnehmer!K32&amp;";PK;"&amp;Meldung_Teilnehmer!L32&amp;";"&amp;Meldung_Teilnehmer!M32&amp;";KGK;"&amp;Meldung_Teilnehmer!N32&amp;";"&amp;Meldung_Teilnehmer!O32&amp;";"&amp;Meldung_Teilnehmer!P32&amp;";GGK;"&amp;Meldung_Teilnehmer!Q32&amp;";"&amp;Meldung_Teilnehmer!R32&amp;";"&amp;Meldung_Teilnehmer!S32,"")</f>
        <v/>
      </c>
    </row>
    <row r="26" spans="1:1" s="102" customFormat="1" ht="24.75" customHeight="1" x14ac:dyDescent="0.3">
      <c r="A26" s="58" t="str">
        <f>IF(NOT(ISBLANK(Meldung_Teilnehmer!B33)),Meldung_Teilnehmer!B33&amp;";"&amp;Meldung_Teilnehmer!C33&amp;";"&amp;Meldung_Teilnehmer!D33&amp;";"&amp;TEXT(Meldung_Teilnehmer!E33,"JJJJ-MM-TT")&amp;";;"&amp;IF(ISBLANK(Meldung_Teilnehmer!U33),allg__Daten!C$7,Meldung_Teilnehmer!U33)&amp;";EK;"&amp;Meldung_Teilnehmer!J33&amp;";"&amp;Meldung_Teilnehmer!K33&amp;";PK;"&amp;Meldung_Teilnehmer!L33&amp;";"&amp;Meldung_Teilnehmer!M33&amp;";KGK;"&amp;Meldung_Teilnehmer!N33&amp;";"&amp;Meldung_Teilnehmer!O33&amp;";"&amp;Meldung_Teilnehmer!P33&amp;";GGK;"&amp;Meldung_Teilnehmer!Q33&amp;";"&amp;Meldung_Teilnehmer!R33&amp;";"&amp;Meldung_Teilnehmer!S33,"")</f>
        <v/>
      </c>
    </row>
    <row r="27" spans="1:1" s="102" customFormat="1" ht="24.75" customHeight="1" x14ac:dyDescent="0.3">
      <c r="A27" s="58" t="str">
        <f>IF(NOT(ISBLANK(Meldung_Teilnehmer!B34)),Meldung_Teilnehmer!B34&amp;";"&amp;Meldung_Teilnehmer!C34&amp;";"&amp;Meldung_Teilnehmer!D34&amp;";"&amp;TEXT(Meldung_Teilnehmer!E34,"JJJJ-MM-TT")&amp;";;"&amp;IF(ISBLANK(Meldung_Teilnehmer!U34),allg__Daten!C$7,Meldung_Teilnehmer!U34)&amp;";EK;"&amp;Meldung_Teilnehmer!J34&amp;";"&amp;Meldung_Teilnehmer!K34&amp;";PK;"&amp;Meldung_Teilnehmer!L34&amp;";"&amp;Meldung_Teilnehmer!M34&amp;";KGK;"&amp;Meldung_Teilnehmer!N34&amp;";"&amp;Meldung_Teilnehmer!O34&amp;";"&amp;Meldung_Teilnehmer!P34&amp;";GGK;"&amp;Meldung_Teilnehmer!Q34&amp;";"&amp;Meldung_Teilnehmer!R34&amp;";"&amp;Meldung_Teilnehmer!S34,"")</f>
        <v/>
      </c>
    </row>
    <row r="28" spans="1:1" s="102" customFormat="1" ht="24.75" customHeight="1" x14ac:dyDescent="0.3">
      <c r="A28" s="58" t="str">
        <f>IF(NOT(ISBLANK(Meldung_Teilnehmer!B35)),Meldung_Teilnehmer!B35&amp;";"&amp;Meldung_Teilnehmer!C35&amp;";"&amp;Meldung_Teilnehmer!D35&amp;";"&amp;TEXT(Meldung_Teilnehmer!E35,"JJJJ-MM-TT")&amp;";;"&amp;IF(ISBLANK(Meldung_Teilnehmer!U35),allg__Daten!C$7,Meldung_Teilnehmer!U35)&amp;";EK;"&amp;Meldung_Teilnehmer!J35&amp;";"&amp;Meldung_Teilnehmer!K35&amp;";PK;"&amp;Meldung_Teilnehmer!L35&amp;";"&amp;Meldung_Teilnehmer!M35&amp;";KGK;"&amp;Meldung_Teilnehmer!N35&amp;";"&amp;Meldung_Teilnehmer!O35&amp;";"&amp;Meldung_Teilnehmer!P35&amp;";GGK;"&amp;Meldung_Teilnehmer!Q35&amp;";"&amp;Meldung_Teilnehmer!R35&amp;";"&amp;Meldung_Teilnehmer!S35,"")</f>
        <v/>
      </c>
    </row>
    <row r="29" spans="1:1" s="102" customFormat="1" ht="24.75" customHeight="1" x14ac:dyDescent="0.3">
      <c r="A29" s="58" t="str">
        <f>IF(NOT(ISBLANK(Meldung_Teilnehmer!B36)),Meldung_Teilnehmer!B36&amp;";"&amp;Meldung_Teilnehmer!C36&amp;";"&amp;Meldung_Teilnehmer!D36&amp;";"&amp;TEXT(Meldung_Teilnehmer!E36,"JJJJ-MM-TT")&amp;";;"&amp;IF(ISBLANK(Meldung_Teilnehmer!U36),allg__Daten!C$7,Meldung_Teilnehmer!U36)&amp;";EK;"&amp;Meldung_Teilnehmer!J36&amp;";"&amp;Meldung_Teilnehmer!K36&amp;";PK;"&amp;Meldung_Teilnehmer!L36&amp;";"&amp;Meldung_Teilnehmer!M36&amp;";KGK;"&amp;Meldung_Teilnehmer!N36&amp;";"&amp;Meldung_Teilnehmer!O36&amp;";"&amp;Meldung_Teilnehmer!P36&amp;";GGK;"&amp;Meldung_Teilnehmer!Q36&amp;";"&amp;Meldung_Teilnehmer!R36&amp;";"&amp;Meldung_Teilnehmer!S36,"")</f>
        <v/>
      </c>
    </row>
    <row r="30" spans="1:1" s="102" customFormat="1" ht="24.75" customHeight="1" x14ac:dyDescent="0.3">
      <c r="A30" s="58" t="str">
        <f>IF(NOT(ISBLANK(Meldung_Teilnehmer!B37)),Meldung_Teilnehmer!B37&amp;";"&amp;Meldung_Teilnehmer!C37&amp;";"&amp;Meldung_Teilnehmer!D37&amp;";"&amp;TEXT(Meldung_Teilnehmer!E37,"JJJJ-MM-TT")&amp;";;"&amp;IF(ISBLANK(Meldung_Teilnehmer!U37),allg__Daten!C$7,Meldung_Teilnehmer!U37)&amp;";EK;"&amp;Meldung_Teilnehmer!J37&amp;";"&amp;Meldung_Teilnehmer!K37&amp;";PK;"&amp;Meldung_Teilnehmer!L37&amp;";"&amp;Meldung_Teilnehmer!M37&amp;";KGK;"&amp;Meldung_Teilnehmer!N37&amp;";"&amp;Meldung_Teilnehmer!O37&amp;";"&amp;Meldung_Teilnehmer!P37&amp;";GGK;"&amp;Meldung_Teilnehmer!Q37&amp;";"&amp;Meldung_Teilnehmer!R37&amp;";"&amp;Meldung_Teilnehmer!S37,"")</f>
        <v/>
      </c>
    </row>
    <row r="31" spans="1:1" s="102" customFormat="1" ht="24.75" customHeight="1" x14ac:dyDescent="0.3">
      <c r="A31" s="58" t="str">
        <f>IF(NOT(ISBLANK(Meldung_Teilnehmer!B38)),Meldung_Teilnehmer!B38&amp;";"&amp;Meldung_Teilnehmer!C38&amp;";"&amp;Meldung_Teilnehmer!D38&amp;";"&amp;TEXT(Meldung_Teilnehmer!E38,"JJJJ-MM-TT")&amp;";;"&amp;IF(ISBLANK(Meldung_Teilnehmer!U38),allg__Daten!C$7,Meldung_Teilnehmer!U38)&amp;";EK;"&amp;Meldung_Teilnehmer!J38&amp;";"&amp;Meldung_Teilnehmer!K38&amp;";PK;"&amp;Meldung_Teilnehmer!L38&amp;";"&amp;Meldung_Teilnehmer!M38&amp;";KGK;"&amp;Meldung_Teilnehmer!N38&amp;";"&amp;Meldung_Teilnehmer!O38&amp;";"&amp;Meldung_Teilnehmer!P38&amp;";GGK;"&amp;Meldung_Teilnehmer!Q38&amp;";"&amp;Meldung_Teilnehmer!R38&amp;";"&amp;Meldung_Teilnehmer!S38,"")</f>
        <v/>
      </c>
    </row>
    <row r="32" spans="1:1" s="102" customFormat="1" ht="24.75" customHeight="1" x14ac:dyDescent="0.3">
      <c r="A32" s="58" t="str">
        <f>IF(NOT(ISBLANK(Meldung_Teilnehmer!B39)),Meldung_Teilnehmer!B39&amp;";"&amp;Meldung_Teilnehmer!C39&amp;";"&amp;Meldung_Teilnehmer!D39&amp;";"&amp;TEXT(Meldung_Teilnehmer!E39,"JJJJ-MM-TT")&amp;";;"&amp;IF(ISBLANK(Meldung_Teilnehmer!U39),allg__Daten!C$7,Meldung_Teilnehmer!U39)&amp;";EK;"&amp;Meldung_Teilnehmer!J39&amp;";"&amp;Meldung_Teilnehmer!K39&amp;";PK;"&amp;Meldung_Teilnehmer!L39&amp;";"&amp;Meldung_Teilnehmer!M39&amp;";KGK;"&amp;Meldung_Teilnehmer!N39&amp;";"&amp;Meldung_Teilnehmer!O39&amp;";"&amp;Meldung_Teilnehmer!P39&amp;";GGK;"&amp;Meldung_Teilnehmer!Q39&amp;";"&amp;Meldung_Teilnehmer!R39&amp;";"&amp;Meldung_Teilnehmer!S39,"")</f>
        <v/>
      </c>
    </row>
    <row r="33" spans="1:1" s="102" customFormat="1" ht="24.75" customHeight="1" x14ac:dyDescent="0.3">
      <c r="A33" s="58" t="str">
        <f>IF(NOT(ISBLANK(Meldung_Teilnehmer!B40)),Meldung_Teilnehmer!B40&amp;";"&amp;Meldung_Teilnehmer!C40&amp;";"&amp;Meldung_Teilnehmer!D40&amp;";"&amp;TEXT(Meldung_Teilnehmer!E40,"JJJJ-MM-TT")&amp;";;"&amp;IF(ISBLANK(Meldung_Teilnehmer!U40),allg__Daten!C$7,Meldung_Teilnehmer!U40)&amp;";EK;"&amp;Meldung_Teilnehmer!J40&amp;";"&amp;Meldung_Teilnehmer!K40&amp;";PK;"&amp;Meldung_Teilnehmer!L40&amp;";"&amp;Meldung_Teilnehmer!M40&amp;";KGK;"&amp;Meldung_Teilnehmer!N40&amp;";"&amp;Meldung_Teilnehmer!O40&amp;";"&amp;Meldung_Teilnehmer!P40&amp;";GGK;"&amp;Meldung_Teilnehmer!Q40&amp;";"&amp;Meldung_Teilnehmer!R40&amp;";"&amp;Meldung_Teilnehmer!S40,"")</f>
        <v/>
      </c>
    </row>
    <row r="34" spans="1:1" s="102" customFormat="1" ht="24.75" customHeight="1" x14ac:dyDescent="0.3">
      <c r="A34" s="58" t="str">
        <f>IF(NOT(ISBLANK(Meldung_Teilnehmer!B41)),Meldung_Teilnehmer!B41&amp;";"&amp;Meldung_Teilnehmer!C41&amp;";"&amp;Meldung_Teilnehmer!D41&amp;";"&amp;TEXT(Meldung_Teilnehmer!E41,"JJJJ-MM-TT")&amp;";;"&amp;IF(ISBLANK(Meldung_Teilnehmer!U41),allg__Daten!C$7,Meldung_Teilnehmer!U41)&amp;";EK;"&amp;Meldung_Teilnehmer!J41&amp;";"&amp;Meldung_Teilnehmer!K41&amp;";PK;"&amp;Meldung_Teilnehmer!L41&amp;";"&amp;Meldung_Teilnehmer!M41&amp;";KGK;"&amp;Meldung_Teilnehmer!N41&amp;";"&amp;Meldung_Teilnehmer!O41&amp;";"&amp;Meldung_Teilnehmer!P41&amp;";GGK;"&amp;Meldung_Teilnehmer!Q41&amp;";"&amp;Meldung_Teilnehmer!R41&amp;";"&amp;Meldung_Teilnehmer!S41,"")</f>
        <v/>
      </c>
    </row>
    <row r="35" spans="1:1" s="102" customFormat="1" ht="24.75" customHeight="1" x14ac:dyDescent="0.3">
      <c r="A35" s="58" t="str">
        <f>IF(NOT(ISBLANK(Meldung_Teilnehmer!B42)),Meldung_Teilnehmer!B42&amp;";"&amp;Meldung_Teilnehmer!C42&amp;";"&amp;Meldung_Teilnehmer!D42&amp;";"&amp;TEXT(Meldung_Teilnehmer!E42,"JJJJ-MM-TT")&amp;";;"&amp;IF(ISBLANK(Meldung_Teilnehmer!U42),allg__Daten!C$7,Meldung_Teilnehmer!U42)&amp;";EK;"&amp;Meldung_Teilnehmer!J42&amp;";"&amp;Meldung_Teilnehmer!K42&amp;";PK;"&amp;Meldung_Teilnehmer!L42&amp;";"&amp;Meldung_Teilnehmer!M42&amp;";KGK;"&amp;Meldung_Teilnehmer!N42&amp;";"&amp;Meldung_Teilnehmer!O42&amp;";"&amp;Meldung_Teilnehmer!P42&amp;";GGK;"&amp;Meldung_Teilnehmer!Q42&amp;";"&amp;Meldung_Teilnehmer!R42&amp;";"&amp;Meldung_Teilnehmer!S42,"")</f>
        <v/>
      </c>
    </row>
    <row r="36" spans="1:1" s="102" customFormat="1" ht="24.75" customHeight="1" x14ac:dyDescent="0.3">
      <c r="A36" s="58" t="str">
        <f>IF(NOT(ISBLANK(Meldung_Teilnehmer!B43)),Meldung_Teilnehmer!B43&amp;";"&amp;Meldung_Teilnehmer!C43&amp;";"&amp;Meldung_Teilnehmer!D43&amp;";"&amp;TEXT(Meldung_Teilnehmer!E43,"JJJJ-MM-TT")&amp;";;"&amp;IF(ISBLANK(Meldung_Teilnehmer!U43),allg__Daten!C$7,Meldung_Teilnehmer!U43)&amp;";EK;"&amp;Meldung_Teilnehmer!J43&amp;";"&amp;Meldung_Teilnehmer!K43&amp;";PK;"&amp;Meldung_Teilnehmer!L43&amp;";"&amp;Meldung_Teilnehmer!M43&amp;";KGK;"&amp;Meldung_Teilnehmer!N43&amp;";"&amp;Meldung_Teilnehmer!O43&amp;";"&amp;Meldung_Teilnehmer!P43&amp;";GGK;"&amp;Meldung_Teilnehmer!Q43&amp;";"&amp;Meldung_Teilnehmer!R43&amp;";"&amp;Meldung_Teilnehmer!S43,"")</f>
        <v/>
      </c>
    </row>
    <row r="37" spans="1:1" s="102" customFormat="1" ht="24.75" customHeight="1" x14ac:dyDescent="0.3">
      <c r="A37" s="58" t="str">
        <f>IF(NOT(ISBLANK(Meldung_Teilnehmer!B44)),Meldung_Teilnehmer!B44&amp;";"&amp;Meldung_Teilnehmer!C44&amp;";"&amp;Meldung_Teilnehmer!D44&amp;";"&amp;TEXT(Meldung_Teilnehmer!E44,"JJJJ-MM-TT")&amp;";;"&amp;IF(ISBLANK(Meldung_Teilnehmer!U44),allg__Daten!C$7,Meldung_Teilnehmer!U44)&amp;";EK;"&amp;Meldung_Teilnehmer!J44&amp;";"&amp;Meldung_Teilnehmer!K44&amp;";PK;"&amp;Meldung_Teilnehmer!L44&amp;";"&amp;Meldung_Teilnehmer!M44&amp;";KGK;"&amp;Meldung_Teilnehmer!N44&amp;";"&amp;Meldung_Teilnehmer!O44&amp;";"&amp;Meldung_Teilnehmer!P44&amp;";GGK;"&amp;Meldung_Teilnehmer!Q44&amp;";"&amp;Meldung_Teilnehmer!R44&amp;";"&amp;Meldung_Teilnehmer!S44,"")</f>
        <v/>
      </c>
    </row>
    <row r="38" spans="1:1" s="102" customFormat="1" ht="24.75" customHeight="1" x14ac:dyDescent="0.3">
      <c r="A38" s="58" t="str">
        <f>IF(NOT(ISBLANK(Meldung_Teilnehmer!B45)),Meldung_Teilnehmer!B45&amp;";"&amp;Meldung_Teilnehmer!C45&amp;";"&amp;Meldung_Teilnehmer!D45&amp;";"&amp;TEXT(Meldung_Teilnehmer!E45,"JJJJ-MM-TT")&amp;";;"&amp;IF(ISBLANK(Meldung_Teilnehmer!U45),allg__Daten!C$7,Meldung_Teilnehmer!U45)&amp;";EK;"&amp;Meldung_Teilnehmer!J45&amp;";"&amp;Meldung_Teilnehmer!K45&amp;";PK;"&amp;Meldung_Teilnehmer!L45&amp;";"&amp;Meldung_Teilnehmer!M45&amp;";KGK;"&amp;Meldung_Teilnehmer!N45&amp;";"&amp;Meldung_Teilnehmer!O45&amp;";"&amp;Meldung_Teilnehmer!P45&amp;";GGK;"&amp;Meldung_Teilnehmer!Q45&amp;";"&amp;Meldung_Teilnehmer!R45&amp;";"&amp;Meldung_Teilnehmer!S45,"")</f>
        <v/>
      </c>
    </row>
    <row r="39" spans="1:1" s="102" customFormat="1" ht="24.75" customHeight="1" x14ac:dyDescent="0.3">
      <c r="A39" s="58" t="str">
        <f>IF(NOT(ISBLANK(Meldung_Teilnehmer!B46)),Meldung_Teilnehmer!B46&amp;";"&amp;Meldung_Teilnehmer!C46&amp;";"&amp;Meldung_Teilnehmer!D46&amp;";"&amp;TEXT(Meldung_Teilnehmer!E46,"JJJJ-MM-TT")&amp;";;"&amp;IF(ISBLANK(Meldung_Teilnehmer!U46),allg__Daten!C$7,Meldung_Teilnehmer!U46)&amp;";EK;"&amp;Meldung_Teilnehmer!J46&amp;";"&amp;Meldung_Teilnehmer!K46&amp;";PK;"&amp;Meldung_Teilnehmer!L46&amp;";"&amp;Meldung_Teilnehmer!M46&amp;";KGK;"&amp;Meldung_Teilnehmer!N46&amp;";"&amp;Meldung_Teilnehmer!O46&amp;";"&amp;Meldung_Teilnehmer!P46&amp;";GGK;"&amp;Meldung_Teilnehmer!Q46&amp;";"&amp;Meldung_Teilnehmer!R46&amp;";"&amp;Meldung_Teilnehmer!S46,"")</f>
        <v/>
      </c>
    </row>
    <row r="40" spans="1:1" s="102" customFormat="1" ht="24.75" customHeight="1" x14ac:dyDescent="0.3">
      <c r="A40" s="58" t="str">
        <f>IF(NOT(ISBLANK(Meldung_Teilnehmer!B47)),Meldung_Teilnehmer!B47&amp;";"&amp;Meldung_Teilnehmer!C47&amp;";"&amp;Meldung_Teilnehmer!D47&amp;";"&amp;TEXT(Meldung_Teilnehmer!E47,"JJJJ-MM-TT")&amp;";;"&amp;IF(ISBLANK(Meldung_Teilnehmer!U47),allg__Daten!C$7,Meldung_Teilnehmer!U47)&amp;";EK;"&amp;Meldung_Teilnehmer!J47&amp;";"&amp;Meldung_Teilnehmer!K47&amp;";PK;"&amp;Meldung_Teilnehmer!L47&amp;";"&amp;Meldung_Teilnehmer!M47&amp;";KGK;"&amp;Meldung_Teilnehmer!N47&amp;";"&amp;Meldung_Teilnehmer!O47&amp;";"&amp;Meldung_Teilnehmer!P47&amp;";GGK;"&amp;Meldung_Teilnehmer!Q47&amp;";"&amp;Meldung_Teilnehmer!R47&amp;";"&amp;Meldung_Teilnehmer!S47,"")</f>
        <v/>
      </c>
    </row>
    <row r="41" spans="1:1" s="102" customFormat="1" ht="24.75" customHeight="1" x14ac:dyDescent="0.3">
      <c r="A41" s="58" t="str">
        <f>IF(NOT(ISBLANK(Meldung_Teilnehmer!B48)),Meldung_Teilnehmer!B48&amp;";"&amp;Meldung_Teilnehmer!C48&amp;";"&amp;Meldung_Teilnehmer!D48&amp;";"&amp;TEXT(Meldung_Teilnehmer!E48,"JJJJ-MM-TT")&amp;";;"&amp;IF(ISBLANK(Meldung_Teilnehmer!U48),allg__Daten!C$7,Meldung_Teilnehmer!U48)&amp;";EK;"&amp;Meldung_Teilnehmer!J48&amp;";"&amp;Meldung_Teilnehmer!K48&amp;";PK;"&amp;Meldung_Teilnehmer!L48&amp;";"&amp;Meldung_Teilnehmer!M48&amp;";KGK;"&amp;Meldung_Teilnehmer!N48&amp;";"&amp;Meldung_Teilnehmer!O48&amp;";"&amp;Meldung_Teilnehmer!P48&amp;";GGK;"&amp;Meldung_Teilnehmer!Q48&amp;";"&amp;Meldung_Teilnehmer!R48&amp;";"&amp;Meldung_Teilnehmer!S48,"")</f>
        <v/>
      </c>
    </row>
    <row r="42" spans="1:1" s="102" customFormat="1" ht="24.75" customHeight="1" x14ac:dyDescent="0.3">
      <c r="A42" s="58" t="str">
        <f>IF(NOT(ISBLANK(Meldung_Teilnehmer!B49)),Meldung_Teilnehmer!B49&amp;";"&amp;Meldung_Teilnehmer!C49&amp;";"&amp;Meldung_Teilnehmer!D49&amp;";"&amp;TEXT(Meldung_Teilnehmer!E49,"JJJJ-MM-TT")&amp;";;"&amp;IF(ISBLANK(Meldung_Teilnehmer!U49),allg__Daten!C$7,Meldung_Teilnehmer!U49)&amp;";EK;"&amp;Meldung_Teilnehmer!J49&amp;";"&amp;Meldung_Teilnehmer!K49&amp;";PK;"&amp;Meldung_Teilnehmer!L49&amp;";"&amp;Meldung_Teilnehmer!M49&amp;";KGK;"&amp;Meldung_Teilnehmer!N49&amp;";"&amp;Meldung_Teilnehmer!O49&amp;";"&amp;Meldung_Teilnehmer!P49&amp;";GGK;"&amp;Meldung_Teilnehmer!Q49&amp;";"&amp;Meldung_Teilnehmer!R49&amp;";"&amp;Meldung_Teilnehmer!S49,"")</f>
        <v/>
      </c>
    </row>
    <row r="43" spans="1:1" s="102" customFormat="1" ht="24.75" customHeight="1" x14ac:dyDescent="0.3">
      <c r="A43" s="58" t="str">
        <f>IF(NOT(ISBLANK(Meldung_Teilnehmer!B50)),Meldung_Teilnehmer!B50&amp;";"&amp;Meldung_Teilnehmer!C50&amp;";"&amp;Meldung_Teilnehmer!D50&amp;";"&amp;TEXT(Meldung_Teilnehmer!E50,"JJJJ-MM-TT")&amp;";;"&amp;IF(ISBLANK(Meldung_Teilnehmer!U50),allg__Daten!C$7,Meldung_Teilnehmer!U50)&amp;";EK;"&amp;Meldung_Teilnehmer!J50&amp;";"&amp;Meldung_Teilnehmer!K50&amp;";PK;"&amp;Meldung_Teilnehmer!L50&amp;";"&amp;Meldung_Teilnehmer!M50&amp;";KGK;"&amp;Meldung_Teilnehmer!N50&amp;";"&amp;Meldung_Teilnehmer!O50&amp;";"&amp;Meldung_Teilnehmer!P50&amp;";GGK;"&amp;Meldung_Teilnehmer!Q50&amp;";"&amp;Meldung_Teilnehmer!R50&amp;";"&amp;Meldung_Teilnehmer!S50,"")</f>
        <v/>
      </c>
    </row>
    <row r="44" spans="1:1" s="102" customFormat="1" ht="24.75" customHeight="1" x14ac:dyDescent="0.3">
      <c r="A44" s="58" t="str">
        <f>IF(NOT(ISBLANK(Meldung_Teilnehmer!B51)),Meldung_Teilnehmer!B51&amp;";"&amp;Meldung_Teilnehmer!C51&amp;";"&amp;Meldung_Teilnehmer!D51&amp;";"&amp;TEXT(Meldung_Teilnehmer!E51,"JJJJ-MM-TT")&amp;";;"&amp;IF(ISBLANK(Meldung_Teilnehmer!U51),allg__Daten!C$7,Meldung_Teilnehmer!U51)&amp;";EK;"&amp;Meldung_Teilnehmer!J51&amp;";"&amp;Meldung_Teilnehmer!K51&amp;";PK;"&amp;Meldung_Teilnehmer!L51&amp;";"&amp;Meldung_Teilnehmer!M51&amp;";KGK;"&amp;Meldung_Teilnehmer!N51&amp;";"&amp;Meldung_Teilnehmer!O51&amp;";"&amp;Meldung_Teilnehmer!P51&amp;";GGK;"&amp;Meldung_Teilnehmer!Q51&amp;";"&amp;Meldung_Teilnehmer!R51&amp;";"&amp;Meldung_Teilnehmer!S51,"")</f>
        <v/>
      </c>
    </row>
    <row r="45" spans="1:1" s="102" customFormat="1" ht="24.75" customHeight="1" x14ac:dyDescent="0.3">
      <c r="A45" s="58" t="str">
        <f>IF(NOT(ISBLANK(Meldung_Teilnehmer!B52)),Meldung_Teilnehmer!B52&amp;";"&amp;Meldung_Teilnehmer!C52&amp;";"&amp;Meldung_Teilnehmer!D52&amp;";"&amp;TEXT(Meldung_Teilnehmer!E52,"JJJJ-MM-TT")&amp;";;"&amp;IF(ISBLANK(Meldung_Teilnehmer!U52),allg__Daten!C$7,Meldung_Teilnehmer!U52)&amp;";EK;"&amp;Meldung_Teilnehmer!J52&amp;";"&amp;Meldung_Teilnehmer!K52&amp;";PK;"&amp;Meldung_Teilnehmer!L52&amp;";"&amp;Meldung_Teilnehmer!M52&amp;";KGK;"&amp;Meldung_Teilnehmer!N52&amp;";"&amp;Meldung_Teilnehmer!O52&amp;";"&amp;Meldung_Teilnehmer!P52&amp;";GGK;"&amp;Meldung_Teilnehmer!Q52&amp;";"&amp;Meldung_Teilnehmer!R52&amp;";"&amp;Meldung_Teilnehmer!S52,"")</f>
        <v/>
      </c>
    </row>
    <row r="46" spans="1:1" s="102" customFormat="1" ht="24.75" customHeight="1" x14ac:dyDescent="0.3">
      <c r="A46" s="58" t="str">
        <f>IF(NOT(ISBLANK(Meldung_Teilnehmer!B53)),Meldung_Teilnehmer!B53&amp;";"&amp;Meldung_Teilnehmer!C53&amp;";"&amp;Meldung_Teilnehmer!D53&amp;";"&amp;TEXT(Meldung_Teilnehmer!E53,"JJJJ-MM-TT")&amp;";;"&amp;IF(ISBLANK(Meldung_Teilnehmer!U53),allg__Daten!C$7,Meldung_Teilnehmer!U53)&amp;";EK;"&amp;Meldung_Teilnehmer!J53&amp;";"&amp;Meldung_Teilnehmer!K53&amp;";PK;"&amp;Meldung_Teilnehmer!L53&amp;";"&amp;Meldung_Teilnehmer!M53&amp;";KGK;"&amp;Meldung_Teilnehmer!N53&amp;";"&amp;Meldung_Teilnehmer!O53&amp;";"&amp;Meldung_Teilnehmer!P53&amp;";GGK;"&amp;Meldung_Teilnehmer!Q53&amp;";"&amp;Meldung_Teilnehmer!R53&amp;";"&amp;Meldung_Teilnehmer!S53,"")</f>
        <v/>
      </c>
    </row>
    <row r="47" spans="1:1" s="102" customFormat="1" ht="24.75" customHeight="1" x14ac:dyDescent="0.3">
      <c r="A47" s="58" t="str">
        <f>IF(NOT(ISBLANK(Meldung_Teilnehmer!B54)),Meldung_Teilnehmer!B54&amp;";"&amp;Meldung_Teilnehmer!C54&amp;";"&amp;Meldung_Teilnehmer!D54&amp;";"&amp;TEXT(Meldung_Teilnehmer!E54,"JJJJ-MM-TT")&amp;";;"&amp;IF(ISBLANK(Meldung_Teilnehmer!U54),allg__Daten!C$7,Meldung_Teilnehmer!U54)&amp;";EK;"&amp;Meldung_Teilnehmer!J54&amp;";"&amp;Meldung_Teilnehmer!K54&amp;";PK;"&amp;Meldung_Teilnehmer!L54&amp;";"&amp;Meldung_Teilnehmer!M54&amp;";KGK;"&amp;Meldung_Teilnehmer!N54&amp;";"&amp;Meldung_Teilnehmer!O54&amp;";"&amp;Meldung_Teilnehmer!P54&amp;";GGK;"&amp;Meldung_Teilnehmer!Q54&amp;";"&amp;Meldung_Teilnehmer!R54&amp;";"&amp;Meldung_Teilnehmer!S54,"")</f>
        <v/>
      </c>
    </row>
    <row r="48" spans="1:1" s="102" customFormat="1" ht="24.75" customHeight="1" x14ac:dyDescent="0.3">
      <c r="A48" s="58" t="str">
        <f>IF(NOT(ISBLANK(Meldung_Teilnehmer!B55)),Meldung_Teilnehmer!B55&amp;";"&amp;Meldung_Teilnehmer!C55&amp;";"&amp;Meldung_Teilnehmer!D55&amp;";"&amp;TEXT(Meldung_Teilnehmer!E55,"JJJJ-MM-TT")&amp;";;"&amp;IF(ISBLANK(Meldung_Teilnehmer!U55),allg__Daten!C$7,Meldung_Teilnehmer!U55)&amp;";EK;"&amp;Meldung_Teilnehmer!J55&amp;";"&amp;Meldung_Teilnehmer!K55&amp;";PK;"&amp;Meldung_Teilnehmer!L55&amp;";"&amp;Meldung_Teilnehmer!M55&amp;";KGK;"&amp;Meldung_Teilnehmer!N55&amp;";"&amp;Meldung_Teilnehmer!O55&amp;";"&amp;Meldung_Teilnehmer!P55&amp;";GGK;"&amp;Meldung_Teilnehmer!Q55&amp;";"&amp;Meldung_Teilnehmer!R55&amp;";"&amp;Meldung_Teilnehmer!S55,"")</f>
        <v/>
      </c>
    </row>
    <row r="49" spans="1:1" s="102" customFormat="1" ht="24.75" customHeight="1" x14ac:dyDescent="0.3">
      <c r="A49" s="58" t="str">
        <f>IF(NOT(ISBLANK(Meldung_Teilnehmer!B56)),Meldung_Teilnehmer!B56&amp;";"&amp;Meldung_Teilnehmer!C56&amp;";"&amp;Meldung_Teilnehmer!D56&amp;";"&amp;TEXT(Meldung_Teilnehmer!E56,"JJJJ-MM-TT")&amp;";;"&amp;IF(ISBLANK(Meldung_Teilnehmer!U56),allg__Daten!C$7,Meldung_Teilnehmer!U56)&amp;";EK;"&amp;Meldung_Teilnehmer!J56&amp;";"&amp;Meldung_Teilnehmer!K56&amp;";PK;"&amp;Meldung_Teilnehmer!L56&amp;";"&amp;Meldung_Teilnehmer!M56&amp;";KGK;"&amp;Meldung_Teilnehmer!N56&amp;";"&amp;Meldung_Teilnehmer!O56&amp;";"&amp;Meldung_Teilnehmer!P56&amp;";GGK;"&amp;Meldung_Teilnehmer!Q56&amp;";"&amp;Meldung_Teilnehmer!R56&amp;";"&amp;Meldung_Teilnehmer!S56,"")</f>
        <v/>
      </c>
    </row>
    <row r="50" spans="1:1" s="102" customFormat="1" ht="24.75" customHeight="1" x14ac:dyDescent="0.3">
      <c r="A50" s="58" t="str">
        <f>IF(NOT(ISBLANK(Meldung_Teilnehmer!B57)),Meldung_Teilnehmer!B57&amp;";"&amp;Meldung_Teilnehmer!C57&amp;";"&amp;Meldung_Teilnehmer!D57&amp;";"&amp;TEXT(Meldung_Teilnehmer!E57,"JJJJ-MM-TT")&amp;";;"&amp;IF(ISBLANK(Meldung_Teilnehmer!U57),allg__Daten!C$7,Meldung_Teilnehmer!U57)&amp;";EK;"&amp;Meldung_Teilnehmer!J57&amp;";"&amp;Meldung_Teilnehmer!K57&amp;";PK;"&amp;Meldung_Teilnehmer!L57&amp;";"&amp;Meldung_Teilnehmer!M57&amp;";KGK;"&amp;Meldung_Teilnehmer!N57&amp;";"&amp;Meldung_Teilnehmer!O57&amp;";"&amp;Meldung_Teilnehmer!P57&amp;";GGK;"&amp;Meldung_Teilnehmer!Q57&amp;";"&amp;Meldung_Teilnehmer!R57&amp;";"&amp;Meldung_Teilnehmer!S57,"")</f>
        <v/>
      </c>
    </row>
    <row r="51" spans="1:1" ht="14.4" x14ac:dyDescent="0.3">
      <c r="A51" s="103"/>
    </row>
    <row r="52" spans="1:1" ht="14.4" x14ac:dyDescent="0.3">
      <c r="A52" s="103"/>
    </row>
    <row r="53" spans="1:1" ht="14.4" x14ac:dyDescent="0.3">
      <c r="A53" s="103"/>
    </row>
  </sheetData>
  <sheetProtection sheet="1" objects="1" scenarios="1"/>
  <pageMargins left="0.75" right="0.75" top="1" bottom="1" header="1" footer="1"/>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0"/>
  <sheetViews>
    <sheetView topLeftCell="B1" zoomScale="80" zoomScaleNormal="50" workbookViewId="0">
      <selection activeCell="B18" sqref="B18"/>
    </sheetView>
  </sheetViews>
  <sheetFormatPr baseColWidth="10" defaultColWidth="10.5546875" defaultRowHeight="15" x14ac:dyDescent="0.25"/>
  <cols>
    <col min="1" max="1" width="28.109375" style="104" customWidth="1"/>
    <col min="2" max="2" width="117.5546875" style="105" customWidth="1"/>
    <col min="3" max="3" width="11.5546875" style="106" customWidth="1"/>
    <col min="4" max="6" width="5.6640625" style="106" customWidth="1"/>
    <col min="7" max="7" width="1.88671875" style="106" customWidth="1"/>
    <col min="8" max="8" width="11" style="106" customWidth="1"/>
    <col min="9" max="16384" width="10.5546875" style="58"/>
  </cols>
  <sheetData>
    <row r="1" spans="1:8" ht="24.75" customHeight="1" x14ac:dyDescent="0.25">
      <c r="A1" s="107" t="s">
        <v>80</v>
      </c>
      <c r="B1" s="108" t="s">
        <v>109</v>
      </c>
    </row>
    <row r="2" spans="1:8" s="111" customFormat="1" ht="15" customHeight="1" x14ac:dyDescent="0.25">
      <c r="A2" s="109"/>
      <c r="B2" s="110" t="s">
        <v>81</v>
      </c>
    </row>
    <row r="3" spans="1:8" ht="24.75" customHeight="1" x14ac:dyDescent="0.25">
      <c r="A3" s="112" t="s">
        <v>82</v>
      </c>
      <c r="B3" s="113">
        <v>44878</v>
      </c>
      <c r="C3" s="114" t="str">
        <f>TEXT(B3,"TT.MM.JJJJ")</f>
        <v>14.11.2026</v>
      </c>
      <c r="D3" s="115" t="str">
        <f>LEFT(C3,FIND(".",C3)-1)</f>
        <v>14</v>
      </c>
      <c r="E3" s="115" t="str">
        <f>MID(C3,FIND(".",C3)+1,FIND(".",C3,FIND(".",C3)+1)-FIND(".",C3)-1)</f>
        <v>11</v>
      </c>
      <c r="F3" s="115" t="str">
        <f>RIGHT(C3,FIND(".",C3)+1)</f>
        <v>2026</v>
      </c>
      <c r="G3" s="106">
        <f ca="1">IF(OR(B3="DD.MM.YYYY",B3=""),0,IF(B3&lt;TODAY(),1,0))</f>
        <v>0</v>
      </c>
      <c r="H3" s="116" t="str">
        <f ca="1">IF(G3=1,"Das Datum liegt in der Vergangenheit!","")</f>
        <v/>
      </c>
    </row>
    <row r="4" spans="1:8" s="106" customFormat="1" ht="15" customHeight="1" x14ac:dyDescent="0.25">
      <c r="A4" s="117"/>
      <c r="B4" s="118" t="s">
        <v>83</v>
      </c>
      <c r="C4" s="119"/>
      <c r="D4" s="120"/>
    </row>
    <row r="5" spans="1:8" ht="24.75" customHeight="1" x14ac:dyDescent="0.25">
      <c r="A5" s="107" t="s">
        <v>84</v>
      </c>
      <c r="B5" s="113">
        <v>44878</v>
      </c>
      <c r="C5" s="114" t="str">
        <f>IF(B5&lt;&gt;"",TEXT(B5,"TT.MM.JJJJ"),"DD.MM.YYYY")</f>
        <v>14.11.2026</v>
      </c>
      <c r="D5" s="115" t="str">
        <f>LEFT(C5,FIND(".",C5)-1)</f>
        <v>14</v>
      </c>
      <c r="E5" s="115" t="str">
        <f>MID(C5,FIND(".",C5)+1,FIND(".",C5,FIND(".",C5)+1)-FIND(".",C5)-1)</f>
        <v>11</v>
      </c>
      <c r="F5" s="115" t="str">
        <f>RIGHT(C5,FIND(".",C5)+1)</f>
        <v>2026</v>
      </c>
      <c r="G5" s="106">
        <f ca="1">IF(OR(B5="DD.MM.YYYY",B5=""),0,IF(B5&lt;TODAY(),1,IF(B5&lt;B$3,2,0)))</f>
        <v>0</v>
      </c>
      <c r="H5" s="116" t="str">
        <f ca="1">IF(G5=1,"Das Datum liegt in der Vergangenheit!",IF(G5=2,"Das Datum liegt vor dem Startdatum!",""))</f>
        <v/>
      </c>
    </row>
    <row r="6" spans="1:8" s="106" customFormat="1" ht="24.75" customHeight="1" x14ac:dyDescent="0.25">
      <c r="A6" s="121" t="s">
        <v>85</v>
      </c>
      <c r="B6" s="107" t="str">
        <f>C6</f>
        <v>14.11.2026</v>
      </c>
      <c r="C6" s="106" t="str">
        <f>IF(F3=F5,IF(E3=E5,IF((D3=D5),C3,D3&amp;". - "&amp;C5),D3&amp;"."&amp;E3&amp;". - "&amp;C5),C3&amp;" - "&amp;C5)</f>
        <v>14.11.2026</v>
      </c>
    </row>
    <row r="7" spans="1:8" s="106" customFormat="1" ht="15" customHeight="1" x14ac:dyDescent="0.25">
      <c r="A7" s="121"/>
      <c r="B7" s="110" t="s">
        <v>86</v>
      </c>
    </row>
    <row r="8" spans="1:8" s="106" customFormat="1" ht="15" customHeight="1" x14ac:dyDescent="0.25">
      <c r="A8" s="121"/>
      <c r="B8" s="122"/>
    </row>
    <row r="9" spans="1:8" s="106" customFormat="1" ht="24.75" customHeight="1" x14ac:dyDescent="0.25">
      <c r="A9" s="107" t="s">
        <v>87</v>
      </c>
      <c r="B9" s="122"/>
    </row>
    <row r="10" spans="1:8" s="106" customFormat="1" ht="100.05" customHeight="1" x14ac:dyDescent="0.25">
      <c r="A10" s="107" t="s">
        <v>88</v>
      </c>
      <c r="B10" s="123" t="s">
        <v>89</v>
      </c>
    </row>
    <row r="11" spans="1:8" s="106" customFormat="1" ht="24.75" customHeight="1" x14ac:dyDescent="0.25">
      <c r="A11" s="107" t="s">
        <v>90</v>
      </c>
      <c r="B11" s="113">
        <v>44856</v>
      </c>
      <c r="G11" s="106">
        <f ca="1">IF(OR(B11="DD.MM.YYYY",B11=""),0,IF(B11&lt;TODAY(),1,IF(B11&gt;B$3,3,0)))</f>
        <v>0</v>
      </c>
      <c r="H11" s="116" t="str">
        <f ca="1">IF(G11=1,"Das Datum liegt in der Vergangenheit!",IF(G11=3,"Das Datum liegt nach dem Startdatum!",""))</f>
        <v/>
      </c>
    </row>
    <row r="12" spans="1:8" s="106" customFormat="1" ht="24.75" customHeight="1" x14ac:dyDescent="0.25">
      <c r="A12" s="107" t="s">
        <v>91</v>
      </c>
      <c r="B12" s="124" t="s">
        <v>92</v>
      </c>
    </row>
    <row r="13" spans="1:8" s="106" customFormat="1" ht="24.75" customHeight="1" x14ac:dyDescent="0.25">
      <c r="A13" s="107" t="s">
        <v>93</v>
      </c>
      <c r="B13" s="124" t="s">
        <v>94</v>
      </c>
    </row>
    <row r="14" spans="1:8" ht="15" customHeight="1" x14ac:dyDescent="0.25">
      <c r="B14" s="110" t="s">
        <v>95</v>
      </c>
    </row>
    <row r="15" spans="1:8" ht="15" customHeight="1" x14ac:dyDescent="0.25"/>
    <row r="16" spans="1:8" s="106" customFormat="1" ht="24.75" customHeight="1" x14ac:dyDescent="0.25">
      <c r="A16" s="107" t="s">
        <v>96</v>
      </c>
      <c r="B16" s="122"/>
    </row>
    <row r="17" spans="1:8" ht="24.75" customHeight="1" x14ac:dyDescent="0.25">
      <c r="A17" s="125" t="s">
        <v>75</v>
      </c>
      <c r="B17" s="126" t="s">
        <v>97</v>
      </c>
    </row>
    <row r="18" spans="1:8" ht="24.75" customHeight="1" x14ac:dyDescent="0.25">
      <c r="A18" s="125" t="s">
        <v>76</v>
      </c>
      <c r="B18" s="126" t="s">
        <v>98</v>
      </c>
    </row>
    <row r="19" spans="1:8" ht="24.75" customHeight="1" x14ac:dyDescent="0.25">
      <c r="A19" s="125" t="s">
        <v>77</v>
      </c>
      <c r="B19" s="126" t="s">
        <v>99</v>
      </c>
    </row>
    <row r="20" spans="1:8" ht="24.75" customHeight="1" x14ac:dyDescent="0.25">
      <c r="A20" s="125" t="s">
        <v>78</v>
      </c>
      <c r="B20" s="126" t="s">
        <v>111</v>
      </c>
    </row>
    <row r="21" spans="1:8" ht="24.75" customHeight="1" x14ac:dyDescent="0.25">
      <c r="A21" s="125" t="s">
        <v>79</v>
      </c>
      <c r="B21" s="126" t="s">
        <v>112</v>
      </c>
    </row>
    <row r="22" spans="1:8" ht="24.75" customHeight="1" x14ac:dyDescent="0.25">
      <c r="A22" s="125" t="s">
        <v>100</v>
      </c>
      <c r="B22" s="113">
        <v>44856</v>
      </c>
      <c r="G22" s="106">
        <f ca="1">IF(OR(B22="DD.MM.YYYY",B22=""),0,IF(B22&lt;TODAY(),1,IF(B22&gt;B$3,3,0)))</f>
        <v>0</v>
      </c>
      <c r="H22" s="116" t="str">
        <f ca="1">IF(G22=1,"Das Datum liegt in der Vergangenheit!",IF(G22=3,"Das Datum liegt nach dem Startdatum!",""))</f>
        <v/>
      </c>
    </row>
    <row r="23" spans="1:8" ht="24.75" customHeight="1" x14ac:dyDescent="0.25"/>
    <row r="24" spans="1:8" ht="24.75" customHeight="1" x14ac:dyDescent="0.25">
      <c r="A24" s="104" t="s">
        <v>101</v>
      </c>
      <c r="B24" s="105">
        <v>10</v>
      </c>
    </row>
    <row r="25" spans="1:8" ht="24.75" customHeight="1" x14ac:dyDescent="0.25">
      <c r="A25" s="104" t="s">
        <v>102</v>
      </c>
      <c r="B25" s="105">
        <v>10</v>
      </c>
    </row>
    <row r="26" spans="1:8" x14ac:dyDescent="0.25">
      <c r="A26" s="104" t="s">
        <v>103</v>
      </c>
      <c r="B26" s="105">
        <v>10</v>
      </c>
    </row>
    <row r="27" spans="1:8" x14ac:dyDescent="0.25">
      <c r="A27" s="104" t="s">
        <v>104</v>
      </c>
      <c r="B27" s="105">
        <v>8</v>
      </c>
    </row>
    <row r="28" spans="1:8" x14ac:dyDescent="0.25">
      <c r="A28" s="104" t="s">
        <v>105</v>
      </c>
      <c r="B28" s="127">
        <v>8</v>
      </c>
    </row>
    <row r="29" spans="1:8" x14ac:dyDescent="0.25">
      <c r="A29" s="104" t="s">
        <v>106</v>
      </c>
      <c r="B29" s="105">
        <v>2</v>
      </c>
    </row>
    <row r="30" spans="1:8" x14ac:dyDescent="0.25">
      <c r="A30" s="104" t="s">
        <v>107</v>
      </c>
      <c r="B30" s="105">
        <v>15</v>
      </c>
    </row>
  </sheetData>
  <sheetProtection algorithmName="SHA-512" hashValue="/6IgmZjghct9nktvCBTPofHs+pQYLc/Bty4B/Z4gVB2NTbfxIOTbR/ho/4nomXnX0Vlu/EFVgId+BfmALOjzEw==" saltValue="ByuIDTSBKsPQguDNNIQyMw==" spinCount="100000" sheet="1" objects="1" scenarios="1"/>
  <conditionalFormatting sqref="B1">
    <cfRule type="expression" dxfId="8" priority="2">
      <formula>OR($B$1="Meisterschaft im Einrad Freestyle",$B$1="")</formula>
    </cfRule>
  </conditionalFormatting>
  <conditionalFormatting sqref="B3 B11 B22 B5">
    <cfRule type="expression" dxfId="7" priority="3">
      <formula>OR($B3="DD.MM.YYYY",$B3="")</formula>
    </cfRule>
  </conditionalFormatting>
  <conditionalFormatting sqref="B10">
    <cfRule type="expression" dxfId="6" priority="4">
      <formula>OR($B$10="XX,- Euro / Teilnehmer / Disziplin (maximal 45,- Euro)",$B$10="")</formula>
    </cfRule>
  </conditionalFormatting>
  <conditionalFormatting sqref="B12">
    <cfRule type="expression" dxfId="5" priority="5">
      <formula>OR($B$12="MELDEADRESSE",$B$12="")</formula>
    </cfRule>
  </conditionalFormatting>
  <conditionalFormatting sqref="B13">
    <cfRule type="expression" dxfId="4" priority="6">
      <formula>OR($B$13="BETREFF",$B$13="")</formula>
    </cfRule>
  </conditionalFormatting>
  <conditionalFormatting sqref="B18">
    <cfRule type="expression" dxfId="3" priority="7">
      <formula>OR($B$18="IBAN",$B$18="")</formula>
    </cfRule>
  </conditionalFormatting>
  <conditionalFormatting sqref="B19">
    <cfRule type="expression" dxfId="2" priority="8">
      <formula>OR($B$19="BIC",$B$19="")</formula>
    </cfRule>
  </conditionalFormatting>
  <conditionalFormatting sqref="B20">
    <cfRule type="expression" dxfId="1" priority="9">
      <formula>OR($B$20="BANK",$B$20="")</formula>
    </cfRule>
  </conditionalFormatting>
  <conditionalFormatting sqref="B21">
    <cfRule type="expression" dxfId="0" priority="10">
      <formula>OR($B$21="VERWENDUNGSZWECK",$B$21="")</formula>
    </cfRule>
  </conditionalFormatting>
  <hyperlinks>
    <hyperlink ref="B12" r:id="rId1" xr:uid="{00000000-0004-0000-0600-000000000000}"/>
  </hyperlinks>
  <pageMargins left="0.7" right="0.7" top="0.78749999999999998" bottom="0.78749999999999998" header="0.78749999999999998" footer="0.78749999999999998"/>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allg__Daten</vt:lpstr>
      <vt:lpstr>Meldung_Teilnehmer</vt:lpstr>
      <vt:lpstr>Meldung_Übernachtung</vt:lpstr>
      <vt:lpstr>Meldung_Jury</vt:lpstr>
      <vt:lpstr>Zusammenfassung</vt:lpstr>
      <vt:lpstr>Intern_Datenübernahme_CSV</vt:lpstr>
      <vt:lpstr>Intern_Wettkampfdaten</vt:lpstr>
      <vt:lpstr>Meldung_Jury!Print_Area</vt:lpstr>
      <vt:lpstr>Meldung_Teilnehmer!Print_Area</vt:lpstr>
      <vt:lpstr>Meldung_Übernachtung!Print_Area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dc:creator>
  <dc:description/>
  <cp:lastModifiedBy>Lisa Schubert</cp:lastModifiedBy>
  <cp:revision>10</cp:revision>
  <dcterms:created xsi:type="dcterms:W3CDTF">2023-02-25T14:13:18Z</dcterms:created>
  <dcterms:modified xsi:type="dcterms:W3CDTF">2026-10-02T13:08:13Z</dcterms:modified>
  <dc:language>de-DE</dc:language>
</cp:coreProperties>
</file>